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drawings/drawing5.xml" ContentType="application/vnd.openxmlformats-officedocument.drawing+xml"/>
  <Override PartName="/xl/worksheets/sheet10.xml" ContentType="application/vnd.openxmlformats-officedocument.spreadsheetml.worksheet+xml"/>
  <Override PartName="/xl/drawings/drawing6.xml" ContentType="application/vnd.openxmlformats-officedocument.drawing+xml"/>
  <Override PartName="/xl/worksheets/sheet11.xml" ContentType="application/vnd.openxmlformats-officedocument.spreadsheetml.worksheet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10" autoFilterDateGrouping="1"/>
  </bookViews>
  <sheets>
    <sheet xmlns:r="http://schemas.openxmlformats.org/officeDocument/2006/relationships" name="Instructions" sheetId="1" state="visible" r:id="rId1"/>
    <sheet xmlns:r="http://schemas.openxmlformats.org/officeDocument/2006/relationships" name="Inputs &amp; Assumptions" sheetId="2" state="visible" r:id="rId2"/>
    <sheet xmlns:r="http://schemas.openxmlformats.org/officeDocument/2006/relationships" name="Headcount Planning" sheetId="3" state="visible" r:id="rId3"/>
    <sheet xmlns:r="http://schemas.openxmlformats.org/officeDocument/2006/relationships" name="Hiring Plan" sheetId="4" state="visible" r:id="rId4"/>
    <sheet xmlns:r="http://schemas.openxmlformats.org/officeDocument/2006/relationships" name="Labor Cost Forecast" sheetId="5" state="visible" r:id="rId5"/>
    <sheet xmlns:r="http://schemas.openxmlformats.org/officeDocument/2006/relationships" name="Capacity Planning" sheetId="6" state="visible" r:id="rId6"/>
    <sheet xmlns:r="http://schemas.openxmlformats.org/officeDocument/2006/relationships" name="Project Planning" sheetId="7" state="visible" r:id="rId7"/>
    <sheet xmlns:r="http://schemas.openxmlformats.org/officeDocument/2006/relationships" name="Revenue Forecast" sheetId="8" state="visible" r:id="rId8"/>
    <sheet xmlns:r="http://schemas.openxmlformats.org/officeDocument/2006/relationships" name="Margin Analysis" sheetId="9" state="visible" r:id="rId9"/>
    <sheet xmlns:r="http://schemas.openxmlformats.org/officeDocument/2006/relationships" name="Scenario Planning" sheetId="10" state="visible" r:id="rId10"/>
    <sheet xmlns:r="http://schemas.openxmlformats.org/officeDocument/2006/relationships" name="Dashboard" sheetId="11" state="visible" r:id="rId1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$#,##0"/>
    <numFmt numFmtId="165" formatCode="yyyy-mm-dd"/>
    <numFmt numFmtId="166" formatCode="0.0%"/>
  </numFmts>
  <fonts count="6">
    <font>
      <name val="Calibri"/>
      <family val="2"/>
      <color theme="1"/>
      <sz val="11"/>
      <scheme val="minor"/>
    </font>
    <font>
      <name val="Arial"/>
      <b val="1"/>
      <sz val="16"/>
    </font>
    <font>
      <name val="Arial"/>
      <b val="1"/>
      <sz val="11"/>
    </font>
    <font>
      <color rgb="00FFFFFF"/>
    </font>
    <font>
      <color rgb="000563C1"/>
      <u val="single"/>
    </font>
    <font>
      <name val="Arial"/>
      <b val="1"/>
      <color rgb="00FFFFFF"/>
      <sz val="12"/>
    </font>
  </fonts>
  <fills count="5">
    <fill>
      <patternFill/>
    </fill>
    <fill>
      <patternFill patternType="gray125"/>
    </fill>
    <fill>
      <patternFill patternType="solid">
        <fgColor rgb="00FFEB9C"/>
        <bgColor rgb="00FFEB9C"/>
      </patternFill>
    </fill>
    <fill>
      <patternFill patternType="solid">
        <fgColor rgb="00E2EFDA"/>
        <bgColor rgb="00E2EFDA"/>
      </patternFill>
    </fill>
    <fill>
      <patternFill patternType="solid">
        <fgColor rgb="004472C4"/>
        <bgColor rgb="004472C4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0">
    <xf numFmtId="0" fontId="0" fillId="0" borderId="0" pivotButton="0" quotePrefix="0" xfId="0"/>
    <xf numFmtId="0" fontId="1" fillId="0" borderId="1" pivotButton="0" quotePrefix="0" xfId="0"/>
    <xf numFmtId="0" fontId="2" fillId="0" borderId="1" pivotButton="0" quotePrefix="0" xfId="0"/>
    <xf numFmtId="0" fontId="0" fillId="0" borderId="1" pivotButton="0" quotePrefix="0" xfId="0"/>
    <xf numFmtId="0" fontId="0" fillId="2" borderId="1" pivotButton="0" quotePrefix="0" xfId="0"/>
    <xf numFmtId="0" fontId="0" fillId="3" borderId="1" pivotButton="0" quotePrefix="0" xfId="0"/>
    <xf numFmtId="0" fontId="3" fillId="4" borderId="1" pivotButton="0" quotePrefix="0" xfId="0"/>
    <xf numFmtId="0" fontId="4" fillId="0" borderId="1" pivotButton="0" quotePrefix="0" xfId="0"/>
    <xf numFmtId="0" fontId="5" fillId="4" borderId="1" applyAlignment="1" pivotButton="0" quotePrefix="0" xfId="0">
      <alignment horizontal="center"/>
    </xf>
    <xf numFmtId="164" fontId="0" fillId="2" borderId="1" pivotButton="0" quotePrefix="0" xfId="0"/>
    <xf numFmtId="10" fontId="0" fillId="2" borderId="1" pivotButton="0" quotePrefix="0" xfId="0"/>
    <xf numFmtId="164" fontId="0" fillId="0" borderId="1" pivotButton="0" quotePrefix="0" xfId="0"/>
    <xf numFmtId="0" fontId="5" fillId="4" borderId="1" pivotButton="0" quotePrefix="0" xfId="0"/>
    <xf numFmtId="165" fontId="0" fillId="0" borderId="1" pivotButton="0" quotePrefix="0" xfId="0"/>
    <xf numFmtId="164" fontId="2" fillId="0" borderId="1" pivotButton="0" quotePrefix="0" xfId="0"/>
    <xf numFmtId="3" fontId="0" fillId="0" borderId="1" pivotButton="0" quotePrefix="0" xfId="0"/>
    <xf numFmtId="3" fontId="2" fillId="0" borderId="1" pivotButton="0" quotePrefix="0" xfId="0"/>
    <xf numFmtId="166" fontId="0" fillId="0" borderId="1" pivotButton="0" quotePrefix="0" xfId="0"/>
    <xf numFmtId="166" fontId="2" fillId="0" borderId="1" pivotButton="0" quotePrefix="0" xfId="0"/>
    <xf numFmtId="9" fontId="0" fillId="2" borderId="1" pivotButton="0" quotePrefix="0" xfId="0"/>
  </cellXfs>
  <cellStyles count="1">
    <cellStyle name="Normal" xfId="0" builtinId="0" hidden="0"/>
  </cellStyles>
  <dxfs count="1">
    <dxf>
      <fill>
        <patternFill patternType="solid">
          <fgColor rgb="00FF9999"/>
          <bgColor rgb="00FF999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styles" Target="styles.xml" Id="rId12"/><Relationship Type="http://schemas.openxmlformats.org/officeDocument/2006/relationships/theme" Target="theme/theme1.xml" Id="rId13"/></Relationships>
</file>

<file path=xl/charts/chart1.xml><?xml version="1.0" encoding="utf-8"?>
<chartSpace xmlns="http://schemas.openxmlformats.org/drawingml/2006/chart">
  <style val="2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Headcount by Level</a:t>
            </a:r>
          </a:p>
        </rich>
      </tx>
    </title>
    <plotArea>
      <lineChart>
        <grouping val="standard"/>
        <ser>
          <idx val="0"/>
          <order val="0"/>
          <tx>
            <strRef>
              <f>'Headcount Planning'!B42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'Headcount Planning'!$B$42:$F$42</f>
            </numRef>
          </cat>
          <val>
            <numRef>
              <f>'Headcount Planning'!$B$43:$B$45</f>
            </numRef>
          </val>
        </ser>
        <ser>
          <idx val="1"/>
          <order val="1"/>
          <tx>
            <strRef>
              <f>'Headcount Planning'!C42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'Headcount Planning'!$B$42:$F$42</f>
            </numRef>
          </cat>
          <val>
            <numRef>
              <f>'Headcount Planning'!$C$43:$C$45</f>
            </numRef>
          </val>
        </ser>
        <ser>
          <idx val="2"/>
          <order val="2"/>
          <tx>
            <strRef>
              <f>'Headcount Planning'!D42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'Headcount Planning'!$B$42:$F$42</f>
            </numRef>
          </cat>
          <val>
            <numRef>
              <f>'Headcount Planning'!$D$43:$D$45</f>
            </numRef>
          </val>
        </ser>
        <ser>
          <idx val="3"/>
          <order val="3"/>
          <tx>
            <strRef>
              <f>'Headcount Planning'!E42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'Headcount Planning'!$B$42:$F$42</f>
            </numRef>
          </cat>
          <val>
            <numRef>
              <f>'Headcount Planning'!$E$43:$E$45</f>
            </numRef>
          </val>
        </ser>
        <ser>
          <idx val="4"/>
          <order val="4"/>
          <tx>
            <strRef>
              <f>'Headcount Planning'!F42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'Headcount Planning'!$B$42:$F$42</f>
            </numRef>
          </cat>
          <val>
            <numRef>
              <f>'Headcount Planning'!$F$43:$F$45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Quarter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Headcount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Quarterly Labor Cost Breakdown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'Labor Cost Forecast'!B15</f>
            </strRef>
          </tx>
          <spPr>
            <a:ln xmlns:a="http://schemas.openxmlformats.org/drawingml/2006/main">
              <a:prstDash val="solid"/>
            </a:ln>
          </spPr>
          <cat>
            <numRef>
              <f>'Labor Cost Forecast'!$A$16:$A$19</f>
            </numRef>
          </cat>
          <val>
            <numRef>
              <f>'Labor Cost Forecast'!$B$16:$B$19</f>
            </numRef>
          </val>
        </ser>
        <ser>
          <idx val="1"/>
          <order val="1"/>
          <tx>
            <strRef>
              <f>'Labor Cost Forecast'!C15</f>
            </strRef>
          </tx>
          <spPr>
            <a:ln xmlns:a="http://schemas.openxmlformats.org/drawingml/2006/main">
              <a:prstDash val="solid"/>
            </a:ln>
          </spPr>
          <cat>
            <numRef>
              <f>'Labor Cost Forecast'!$A$16:$A$19</f>
            </numRef>
          </cat>
          <val>
            <numRef>
              <f>'Labor Cost Forecast'!$C$16:$C$19</f>
            </numRef>
          </val>
        </ser>
        <ser>
          <idx val="2"/>
          <order val="2"/>
          <tx>
            <strRef>
              <f>'Labor Cost Forecast'!D15</f>
            </strRef>
          </tx>
          <spPr>
            <a:ln xmlns:a="http://schemas.openxmlformats.org/drawingml/2006/main">
              <a:prstDash val="solid"/>
            </a:ln>
          </spPr>
          <cat>
            <numRef>
              <f>'Labor Cost Forecast'!$A$16:$A$19</f>
            </numRef>
          </cat>
          <val>
            <numRef>
              <f>'Labor Cost Forecast'!$D$16:$D$19</f>
            </numRef>
          </val>
        </ser>
        <ser>
          <idx val="3"/>
          <order val="3"/>
          <tx>
            <strRef>
              <f>'Labor Cost Forecast'!E15</f>
            </strRef>
          </tx>
          <spPr>
            <a:ln xmlns:a="http://schemas.openxmlformats.org/drawingml/2006/main">
              <a:prstDash val="solid"/>
            </a:ln>
          </spPr>
          <cat>
            <numRef>
              <f>'Labor Cost Forecast'!$A$16:$A$19</f>
            </numRef>
          </cat>
          <val>
            <numRef>
              <f>'Labor Cost Forecast'!$E$16:$E$19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Quarter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Cost ($)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="http://schemas.openxmlformats.org/drawingml/2006/chart">
  <style val="2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Quarterly Utilization by Level</a:t>
            </a:r>
          </a:p>
        </rich>
      </tx>
    </title>
    <plotArea>
      <lineChart>
        <grouping val="standard"/>
        <ser>
          <idx val="0"/>
          <order val="0"/>
          <tx>
            <strRef>
              <f>'Capacity Planning'!B27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'Capacity Planning'!$B$27:$E$27</f>
            </numRef>
          </cat>
          <val>
            <numRef>
              <f>'Capacity Planning'!$B$28:$B$31</f>
            </numRef>
          </val>
        </ser>
        <ser>
          <idx val="1"/>
          <order val="1"/>
          <tx>
            <strRef>
              <f>'Capacity Planning'!C27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'Capacity Planning'!$B$27:$E$27</f>
            </numRef>
          </cat>
          <val>
            <numRef>
              <f>'Capacity Planning'!$C$28:$C$31</f>
            </numRef>
          </val>
        </ser>
        <ser>
          <idx val="2"/>
          <order val="2"/>
          <tx>
            <strRef>
              <f>'Capacity Planning'!D27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'Capacity Planning'!$B$27:$E$27</f>
            </numRef>
          </cat>
          <val>
            <numRef>
              <f>'Capacity Planning'!$D$28:$D$31</f>
            </numRef>
          </val>
        </ser>
        <ser>
          <idx val="3"/>
          <order val="3"/>
          <tx>
            <strRef>
              <f>'Capacity Planning'!E27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'Capacity Planning'!$B$27:$E$27</f>
            </numRef>
          </cat>
          <val>
            <numRef>
              <f>'Capacity Planning'!$E$28:$E$31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Quarter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Utilization %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4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Quarterly Revenue by Project Type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'Revenue Forecast'!B6</f>
            </strRef>
          </tx>
          <spPr>
            <a:ln xmlns:a="http://schemas.openxmlformats.org/drawingml/2006/main">
              <a:prstDash val="solid"/>
            </a:ln>
          </spPr>
          <cat>
            <numRef>
              <f>'Revenue Forecast'!$B$6:$E$6</f>
            </numRef>
          </cat>
          <val>
            <numRef>
              <f>'Revenue Forecast'!$B$7:$B$9</f>
            </numRef>
          </val>
        </ser>
        <ser>
          <idx val="1"/>
          <order val="1"/>
          <tx>
            <strRef>
              <f>'Revenue Forecast'!C6</f>
            </strRef>
          </tx>
          <spPr>
            <a:ln xmlns:a="http://schemas.openxmlformats.org/drawingml/2006/main">
              <a:prstDash val="solid"/>
            </a:ln>
          </spPr>
          <cat>
            <numRef>
              <f>'Revenue Forecast'!$B$6:$E$6</f>
            </numRef>
          </cat>
          <val>
            <numRef>
              <f>'Revenue Forecast'!$C$7:$C$9</f>
            </numRef>
          </val>
        </ser>
        <ser>
          <idx val="2"/>
          <order val="2"/>
          <tx>
            <strRef>
              <f>'Revenue Forecast'!D6</f>
            </strRef>
          </tx>
          <spPr>
            <a:ln xmlns:a="http://schemas.openxmlformats.org/drawingml/2006/main">
              <a:prstDash val="solid"/>
            </a:ln>
          </spPr>
          <cat>
            <numRef>
              <f>'Revenue Forecast'!$B$6:$E$6</f>
            </numRef>
          </cat>
          <val>
            <numRef>
              <f>'Revenue Forecast'!$D$7:$D$9</f>
            </numRef>
          </val>
        </ser>
        <ser>
          <idx val="3"/>
          <order val="3"/>
          <tx>
            <strRef>
              <f>'Revenue Forecast'!E6</f>
            </strRef>
          </tx>
          <spPr>
            <a:ln xmlns:a="http://schemas.openxmlformats.org/drawingml/2006/main">
              <a:prstDash val="solid"/>
            </a:ln>
          </spPr>
          <cat>
            <numRef>
              <f>'Revenue Forecast'!$B$6:$E$6</f>
            </numRef>
          </cat>
          <val>
            <numRef>
              <f>'Revenue Forecast'!$E$7:$E$9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Quarter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Revenue ($)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5.xml><?xml version="1.0" encoding="utf-8"?>
<chartSpace xmlns="http://schemas.openxmlformats.org/drawingml/2006/chart">
  <style val="2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Quarterly Gross Margin</a:t>
            </a:r>
          </a:p>
        </rich>
      </tx>
    </title>
    <plotArea>
      <lineChart>
        <grouping val="standard"/>
        <ser>
          <idx val="0"/>
          <order val="0"/>
          <tx>
            <strRef>
              <f>'Margin Analysis'!B12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'Margin Analysis'!$B$6:$E$6</f>
            </numRef>
          </cat>
          <val>
            <numRef>
              <f>'Margin Analysis'!$C$12:$B$12</f>
            </numRef>
          </val>
        </ser>
        <ser>
          <idx val="1"/>
          <order val="1"/>
          <tx>
            <strRef>
              <f>'Margin Analysis'!C12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'Margin Analysis'!$B$6:$E$6</f>
            </numRef>
          </cat>
          <val>
            <numRef>
              <f>'Margin Analysis'!$D$12:$C$12</f>
            </numRef>
          </val>
        </ser>
        <ser>
          <idx val="2"/>
          <order val="2"/>
          <tx>
            <strRef>
              <f>'Margin Analysis'!D12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'Margin Analysis'!$B$6:$E$6</f>
            </numRef>
          </cat>
          <val>
            <numRef>
              <f>'Margin Analysis'!$E$12:$D$12</f>
            </numRef>
          </val>
        </ser>
        <ser>
          <idx val="3"/>
          <order val="3"/>
          <tx>
            <strRef>
              <f>'Margin Analysis'!E12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'Margin Analysis'!$B$6:$E$6</f>
            </numRef>
          </cat>
          <val>
            <numRef>
              <f>'Margin Analysis'!$F$12:$E$12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Quarter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Gross Margin %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6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Gross Margin by Project Type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'Margin Analysis'!B19</f>
            </strRef>
          </tx>
          <spPr>
            <a:ln xmlns:a="http://schemas.openxmlformats.org/drawingml/2006/main">
              <a:prstDash val="solid"/>
            </a:ln>
          </spPr>
          <cat>
            <numRef>
              <f>'Margin Analysis'!$B$15:$E$15</f>
            </numRef>
          </cat>
          <val>
            <numRef>
              <f>'Margin Analysis'!$C$19:$B$19</f>
            </numRef>
          </val>
        </ser>
        <ser>
          <idx val="1"/>
          <order val="1"/>
          <tx>
            <strRef>
              <f>'Margin Analysis'!C19</f>
            </strRef>
          </tx>
          <spPr>
            <a:ln xmlns:a="http://schemas.openxmlformats.org/drawingml/2006/main">
              <a:prstDash val="solid"/>
            </a:ln>
          </spPr>
          <cat>
            <numRef>
              <f>'Margin Analysis'!$B$15:$E$15</f>
            </numRef>
          </cat>
          <val>
            <numRef>
              <f>'Margin Analysis'!$D$19:$C$19</f>
            </numRef>
          </val>
        </ser>
        <ser>
          <idx val="2"/>
          <order val="2"/>
          <tx>
            <strRef>
              <f>'Margin Analysis'!D19</f>
            </strRef>
          </tx>
          <spPr>
            <a:ln xmlns:a="http://schemas.openxmlformats.org/drawingml/2006/main">
              <a:prstDash val="solid"/>
            </a:ln>
          </spPr>
          <cat>
            <numRef>
              <f>'Margin Analysis'!$B$15:$E$15</f>
            </numRef>
          </cat>
          <val>
            <numRef>
              <f>'Margin Analysis'!$E$19:$D$19</f>
            </numRef>
          </val>
        </ser>
        <ser>
          <idx val="3"/>
          <order val="3"/>
          <tx>
            <strRef>
              <f>'Margin Analysis'!E19</f>
            </strRef>
          </tx>
          <spPr>
            <a:ln xmlns:a="http://schemas.openxmlformats.org/drawingml/2006/main">
              <a:prstDash val="solid"/>
            </a:ln>
          </spPr>
          <cat>
            <numRef>
              <f>'Margin Analysis'!$B$15:$E$15</f>
            </numRef>
          </cat>
          <val>
            <numRef>
              <f>'Margin Analysis'!$F$19:$E$19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Gross Margin %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7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Scenario Comparison - Key Metrics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'Scenario Planning'!B11</f>
            </strRef>
          </tx>
          <spPr>
            <a:ln xmlns:a="http://schemas.openxmlformats.org/drawingml/2006/main">
              <a:prstDash val="solid"/>
            </a:ln>
          </spPr>
          <cat>
            <numRef>
              <f>'Scenario Planning'!$A$12:$A$16</f>
            </numRef>
          </cat>
          <val>
            <numRef>
              <f>'Scenario Planning'!$B$12:$B$16</f>
            </numRef>
          </val>
        </ser>
        <ser>
          <idx val="1"/>
          <order val="1"/>
          <tx>
            <strRef>
              <f>'Scenario Planning'!C11</f>
            </strRef>
          </tx>
          <spPr>
            <a:ln xmlns:a="http://schemas.openxmlformats.org/drawingml/2006/main">
              <a:prstDash val="solid"/>
            </a:ln>
          </spPr>
          <cat>
            <numRef>
              <f>'Scenario Planning'!$A$12:$A$16</f>
            </numRef>
          </cat>
          <val>
            <numRef>
              <f>'Scenario Planning'!$C$12:$C$16</f>
            </numRef>
          </val>
        </ser>
        <ser>
          <idx val="2"/>
          <order val="2"/>
          <tx>
            <strRef>
              <f>'Scenario Planning'!D11</f>
            </strRef>
          </tx>
          <spPr>
            <a:ln xmlns:a="http://schemas.openxmlformats.org/drawingml/2006/main">
              <a:prstDash val="solid"/>
            </a:ln>
          </spPr>
          <cat>
            <numRef>
              <f>'Scenario Planning'!$A$12:$A$16</f>
            </numRef>
          </cat>
          <val>
            <numRef>
              <f>'Scenario Planning'!$D$12:$D$16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Value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8.xml><?xml version="1.0" encoding="utf-8"?>
<chartSpace xmlns="http://schemas.openxmlformats.org/drawingml/2006/chart">
  <style val="2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Headcount by Level</a:t>
            </a:r>
          </a:p>
        </rich>
      </tx>
    </title>
    <plotArea>
      <lineChart>
        <grouping val="standard"/>
        <ser>
          <idx val="0"/>
          <order val="0"/>
          <tx>
            <strRef>
              <f>'Dashboard'!B6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'Dashboard'!$B$6:$E$6</f>
            </numRef>
          </cat>
          <val>
            <numRef>
              <f>'Dashboard'!$B$7</f>
            </numRef>
          </val>
        </ser>
        <ser>
          <idx val="1"/>
          <order val="1"/>
          <tx>
            <strRef>
              <f>'Dashboard'!C6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'Dashboard'!$B$6:$E$6</f>
            </numRef>
          </cat>
          <val>
            <numRef>
              <f>'Dashboard'!$C$7</f>
            </numRef>
          </val>
        </ser>
        <ser>
          <idx val="2"/>
          <order val="2"/>
          <tx>
            <strRef>
              <f>'Dashboard'!D6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'Dashboard'!$B$6:$E$6</f>
            </numRef>
          </cat>
          <val>
            <numRef>
              <f>'Dashboard'!$D$7</f>
            </numRef>
          </val>
        </ser>
        <ser>
          <idx val="3"/>
          <order val="3"/>
          <tx>
            <strRef>
              <f>'Dashboard'!E6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'Dashboard'!$B$6:$E$6</f>
            </numRef>
          </cat>
          <val>
            <numRef>
              <f>'Dashboard'!$E$7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Quarter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Headcount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9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Quarterly Revenue and Gross Profit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'Dashboard'!B7</f>
            </strRef>
          </tx>
          <spPr>
            <a:ln xmlns:a="http://schemas.openxmlformats.org/drawingml/2006/main">
              <a:prstDash val="solid"/>
            </a:ln>
          </spPr>
          <cat>
            <numRef>
              <f>'Dashboard'!$B$6:$E$6</f>
            </numRef>
          </cat>
          <val>
            <numRef>
              <f>'Dashboard'!$B$8:$B$10</f>
            </numRef>
          </val>
        </ser>
        <ser>
          <idx val="1"/>
          <order val="1"/>
          <tx>
            <strRef>
              <f>'Dashboard'!C7</f>
            </strRef>
          </tx>
          <spPr>
            <a:ln xmlns:a="http://schemas.openxmlformats.org/drawingml/2006/main">
              <a:prstDash val="solid"/>
            </a:ln>
          </spPr>
          <cat>
            <numRef>
              <f>'Dashboard'!$B$6:$E$6</f>
            </numRef>
          </cat>
          <val>
            <numRef>
              <f>'Dashboard'!$C$8:$C$10</f>
            </numRef>
          </val>
        </ser>
        <ser>
          <idx val="2"/>
          <order val="2"/>
          <tx>
            <strRef>
              <f>'Dashboard'!D7</f>
            </strRef>
          </tx>
          <spPr>
            <a:ln xmlns:a="http://schemas.openxmlformats.org/drawingml/2006/main">
              <a:prstDash val="solid"/>
            </a:ln>
          </spPr>
          <cat>
            <numRef>
              <f>'Dashboard'!$B$6:$E$6</f>
            </numRef>
          </cat>
          <val>
            <numRef>
              <f>'Dashboard'!$D$8:$D$10</f>
            </numRef>
          </val>
        </ser>
        <ser>
          <idx val="3"/>
          <order val="3"/>
          <tx>
            <strRef>
              <f>'Dashboard'!E7</f>
            </strRef>
          </tx>
          <spPr>
            <a:ln xmlns:a="http://schemas.openxmlformats.org/drawingml/2006/main">
              <a:prstDash val="solid"/>
            </a:ln>
          </spPr>
          <cat>
            <numRef>
              <f>'Dashboard'!$B$6:$E$6</f>
            </numRef>
          </cat>
          <val>
            <numRef>
              <f>'Dashboard'!$E$8:$E$10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Quarter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Amount ($)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10.xml><?xml version="1.0" encoding="utf-8"?>
<chartSpace xmlns="http://schemas.openxmlformats.org/drawingml/2006/chart">
  <style val="2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Quarterly Gross Margin and Utilization</a:t>
            </a:r>
          </a:p>
        </rich>
      </tx>
    </title>
    <plotArea>
      <lineChart>
        <grouping val="standard"/>
        <ser>
          <idx val="0"/>
          <order val="0"/>
          <tx>
            <strRef>
              <f>'Dashboard'!B11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'Dashboard'!$B$6:$E$6</f>
            </numRef>
          </cat>
          <val>
            <numRef>
              <f>'Dashboard'!$B$12</f>
            </numRef>
          </val>
        </ser>
        <ser>
          <idx val="1"/>
          <order val="1"/>
          <tx>
            <strRef>
              <f>'Dashboard'!C11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'Dashboard'!$B$6:$E$6</f>
            </numRef>
          </cat>
          <val>
            <numRef>
              <f>'Dashboard'!$C$12</f>
            </numRef>
          </val>
        </ser>
        <ser>
          <idx val="2"/>
          <order val="2"/>
          <tx>
            <strRef>
              <f>'Dashboard'!D11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'Dashboard'!$B$6:$E$6</f>
            </numRef>
          </cat>
          <val>
            <numRef>
              <f>'Dashboard'!$D$12</f>
            </numRef>
          </val>
        </ser>
        <ser>
          <idx val="3"/>
          <order val="3"/>
          <tx>
            <strRef>
              <f>'Dashboard'!E11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'Dashboard'!$B$6:$E$6</f>
            </numRef>
          </cat>
          <val>
            <numRef>
              <f>'Dashboard'!$E$12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Quarter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Percentage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11.xml><?xml version="1.0" encoding="utf-8"?>
<chartSpace xmlns="http://schemas.openxmlformats.org/drawingml/2006/chart">
  <style val="2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Quarterly Revenue per Consultant</a:t>
            </a:r>
          </a:p>
        </rich>
      </tx>
    </title>
    <plotArea>
      <lineChart>
        <grouping val="standard"/>
        <ser>
          <idx val="0"/>
          <order val="0"/>
          <tx>
            <strRef>
              <f>'Dashboard'!B13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'Dashboard'!$B$6:$E$6</f>
            </numRef>
          </cat>
          <val>
            <numRef>
              <f>'Dashboard'!$C$13:$B$13</f>
            </numRef>
          </val>
        </ser>
        <ser>
          <idx val="1"/>
          <order val="1"/>
          <tx>
            <strRef>
              <f>'Dashboard'!C13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'Dashboard'!$B$6:$E$6</f>
            </numRef>
          </cat>
          <val>
            <numRef>
              <f>'Dashboard'!$D$13:$C$13</f>
            </numRef>
          </val>
        </ser>
        <ser>
          <idx val="2"/>
          <order val="2"/>
          <tx>
            <strRef>
              <f>'Dashboard'!D13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'Dashboard'!$B$6:$E$6</f>
            </numRef>
          </cat>
          <val>
            <numRef>
              <f>'Dashboard'!$E$13:$D$13</f>
            </numRef>
          </val>
        </ser>
        <ser>
          <idx val="3"/>
          <order val="3"/>
          <tx>
            <strRef>
              <f>'Dashboard'!E13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'Dashboard'!$B$6:$E$6</f>
            </numRef>
          </cat>
          <val>
            <numRef>
              <f>'Dashboard'!$F$13:$E$13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Quarter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Revenue per Consultant ($)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_rels/drawing3.xml.rels><Relationships xmlns="http://schemas.openxmlformats.org/package/2006/relationships"><Relationship Type="http://schemas.openxmlformats.org/officeDocument/2006/relationships/chart" Target="/xl/charts/chart3.xml" Id="rId1"/></Relationships>
</file>

<file path=xl/drawings/_rels/drawing4.xml.rels><Relationships xmlns="http://schemas.openxmlformats.org/package/2006/relationships"><Relationship Type="http://schemas.openxmlformats.org/officeDocument/2006/relationships/chart" Target="/xl/charts/chart4.xml" Id="rId1"/></Relationships>
</file>

<file path=xl/drawings/_rels/drawing5.xml.rels><Relationships xmlns="http://schemas.openxmlformats.org/package/2006/relationships"><Relationship Type="http://schemas.openxmlformats.org/officeDocument/2006/relationships/chart" Target="/xl/charts/chart5.xml" Id="rId1"/><Relationship Type="http://schemas.openxmlformats.org/officeDocument/2006/relationships/chart" Target="/xl/charts/chart6.xml" Id="rId2"/></Relationships>
</file>

<file path=xl/drawings/_rels/drawing6.xml.rels><Relationships xmlns="http://schemas.openxmlformats.org/package/2006/relationships"><Relationship Type="http://schemas.openxmlformats.org/officeDocument/2006/relationships/chart" Target="/xl/charts/chart7.xml" Id="rId1"/></Relationships>
</file>

<file path=xl/drawings/_rels/drawing7.xml.rels><Relationships xmlns="http://schemas.openxmlformats.org/package/2006/relationships"><Relationship Type="http://schemas.openxmlformats.org/officeDocument/2006/relationships/chart" Target="/xl/charts/chart8.xml" Id="rId1"/><Relationship Type="http://schemas.openxmlformats.org/officeDocument/2006/relationships/chart" Target="/xl/charts/chart9.xml" Id="rId2"/><Relationship Type="http://schemas.openxmlformats.org/officeDocument/2006/relationships/chart" Target="/xl/charts/chart10.xml" Id="rId3"/><Relationship Type="http://schemas.openxmlformats.org/officeDocument/2006/relationships/chart" Target="/xl/charts/chart11.xml" Id="rId4"/></Relationships>
</file>

<file path=xl/drawings/drawing1.xml><?xml version="1.0" encoding="utf-8"?>
<wsDr xmlns="http://schemas.openxmlformats.org/drawingml/2006/spreadsheetDrawing">
  <oneCellAnchor>
    <from>
      <col>7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2.xml><?xml version="1.0" encoding="utf-8"?>
<wsDr xmlns="http://schemas.openxmlformats.org/drawingml/2006/spreadsheetDrawing">
  <oneCellAnchor>
    <from>
      <col>7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3.xml><?xml version="1.0" encoding="utf-8"?>
<wsDr xmlns="http://schemas.openxmlformats.org/drawingml/2006/spreadsheetDrawing">
  <oneCellAnchor>
    <from>
      <col>7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4.xml><?xml version="1.0" encoding="utf-8"?>
<wsDr xmlns="http://schemas.openxmlformats.org/drawingml/2006/spreadsheetDrawing">
  <oneCellAnchor>
    <from>
      <col>0</col>
      <colOff>0</colOff>
      <row>22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5.xml><?xml version="1.0" encoding="utf-8"?>
<wsDr xmlns="http://schemas.openxmlformats.org/drawingml/2006/spreadsheetDrawing">
  <oneCellAnchor>
    <from>
      <col>6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6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drawings/drawing6.xml><?xml version="1.0" encoding="utf-8"?>
<wsDr xmlns="http://schemas.openxmlformats.org/drawingml/2006/spreadsheetDrawing">
  <oneCellAnchor>
    <from>
      <col>4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drawings/drawing7.xml><?xml version="1.0" encoding="utf-8"?>
<wsDr xmlns="http://schemas.openxmlformats.org/drawingml/2006/spreadsheetDrawing">
  <oneCellAnchor>
    <from>
      <col>0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7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  <oneCellAnchor>
    <from>
      <col>0</col>
      <colOff>0</colOff>
      <row>29</row>
      <rowOff>0</rowOff>
    </from>
    <ext cx="5400000" cy="2700000"/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oneCellAnchor>
  <oneCellAnchor>
    <from>
      <col>7</col>
      <colOff>0</colOff>
      <row>29</row>
      <rowOff>0</rowOff>
    </from>
    <ext cx="5400000" cy="2700000"/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Instructions!A1" TargetMode="External" Id="rId1"/><Relationship Type="http://schemas.openxmlformats.org/officeDocument/2006/relationships/hyperlink" Target="#Dashboard!A1" TargetMode="External" Id="rId2"/><Relationship Type="http://schemas.openxmlformats.org/officeDocument/2006/relationships/hyperlink" Target="#Inputs &amp; Assumptions!A1" TargetMode="External" Id="rId3"/><Relationship Type="http://schemas.openxmlformats.org/officeDocument/2006/relationships/hyperlink" Target="#Headcount Planning!A1" TargetMode="External" Id="rId4"/><Relationship Type="http://schemas.openxmlformats.org/officeDocument/2006/relationships/hyperlink" Target="#Hiring Plan!A1" TargetMode="External" Id="rId5"/><Relationship Type="http://schemas.openxmlformats.org/officeDocument/2006/relationships/hyperlink" Target="#Labor Cost Forecast!A1" TargetMode="External" Id="rId6"/><Relationship Type="http://schemas.openxmlformats.org/officeDocument/2006/relationships/hyperlink" Target="#Capacity Planning!A1" TargetMode="External" Id="rId7"/><Relationship Type="http://schemas.openxmlformats.org/officeDocument/2006/relationships/hyperlink" Target="#Project Planning!A1" TargetMode="External" Id="rId8"/><Relationship Type="http://schemas.openxmlformats.org/officeDocument/2006/relationships/hyperlink" Target="#Revenue Forecast!A1" TargetMode="External" Id="rId9"/><Relationship Type="http://schemas.openxmlformats.org/officeDocument/2006/relationships/hyperlink" Target="#Margin Analysis!A1" TargetMode="External" Id="rId10"/><Relationship Type="http://schemas.openxmlformats.org/officeDocument/2006/relationships/hyperlink" Target="#Scenario Planning!A1" TargetMode="External" Id="rId1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5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6.xml.rels><Relationships xmlns="http://schemas.openxmlformats.org/package/2006/relationships"><Relationship Type="http://schemas.openxmlformats.org/officeDocument/2006/relationships/drawing" Target="/xl/drawings/drawing3.xml" Id="rId1"/></Relationships>
</file>

<file path=xl/worksheets/_rels/sheet8.xml.rels><Relationships xmlns="http://schemas.openxmlformats.org/package/2006/relationships"><Relationship Type="http://schemas.openxmlformats.org/officeDocument/2006/relationships/drawing" Target="/xl/drawings/drawing4.xml" Id="rId1"/></Relationships>
</file>

<file path=xl/worksheets/_rels/sheet9.xml.rels><Relationships xmlns="http://schemas.openxmlformats.org/package/2006/relationships"><Relationship Type="http://schemas.openxmlformats.org/officeDocument/2006/relationships/drawing" Target="/xl/drawings/drawing5.xml" Id="rId1"/></Relationships>
</file>

<file path=xl/worksheets/_rels/sheet10.xml.rels><Relationships xmlns="http://schemas.openxmlformats.org/package/2006/relationships"><Relationship Type="http://schemas.openxmlformats.org/officeDocument/2006/relationships/drawing" Target="/xl/drawings/drawing6.xml" Id="rId1"/></Relationships>
</file>

<file path=xl/worksheets/_rels/sheet11.xml.rels><Relationships xmlns="http://schemas.openxmlformats.org/package/2006/relationships"><Relationship Type="http://schemas.openxmlformats.org/officeDocument/2006/relationships/drawing" Target="/xl/drawings/drawing7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36"/>
  <sheetViews>
    <sheetView workbookViewId="0">
      <selection activeCell="A1" sqref="A1"/>
    </sheetView>
  </sheetViews>
  <sheetFormatPr baseColWidth="8" defaultRowHeight="15"/>
  <cols>
    <col width="30" customWidth="1" min="1" max="1"/>
    <col width="60" customWidth="1" min="2" max="2"/>
  </cols>
  <sheetData>
    <row r="1">
      <c r="A1" s="1" t="inlineStr">
        <is>
          <t>SaaS Headcount Planning &amp; Financial Forecasting Model</t>
        </is>
      </c>
    </row>
    <row r="2"/>
    <row r="3">
      <c r="A3" s="2" t="inlineStr">
        <is>
          <t>Introduction</t>
        </is>
      </c>
    </row>
    <row r="4">
      <c r="A4" s="3" t="inlineStr">
        <is>
          <t>This Excel model provides a comprehensive tool for headcount planning and financial forecasting for a SaaS company's implementation services segment.</t>
        </is>
      </c>
    </row>
    <row r="5">
      <c r="A5" s="3" t="inlineStr">
        <is>
          <t>The model allows you to plan resources, forecast costs, analyze margins, and run different scenarios to optimize business performance.</t>
        </is>
      </c>
    </row>
    <row r="6"/>
    <row r="7">
      <c r="A7" s="2" t="inlineStr">
        <is>
          <t>How to Use This Model</t>
        </is>
      </c>
    </row>
    <row r="8">
      <c r="A8" s="3" t="inlineStr">
        <is>
          <t>1. Start with the 'Inputs &amp; Assumptions' sheet to set your base parameters.</t>
        </is>
      </c>
    </row>
    <row r="9">
      <c r="A9" s="3" t="inlineStr">
        <is>
          <t>2. Review and adjust the headcount plan in the 'Headcount Planning' sheet.</t>
        </is>
      </c>
    </row>
    <row r="10">
      <c r="A10" s="3" t="inlineStr">
        <is>
          <t>3. Check the 'Hiring Plan' sheet to see the detailed hiring timeline.</t>
        </is>
      </c>
    </row>
    <row r="11">
      <c r="A11" s="3" t="inlineStr">
        <is>
          <t>4. Examine labor costs in the 'Labor Cost Forecast' sheet.</t>
        </is>
      </c>
    </row>
    <row r="12">
      <c r="A12" s="3" t="inlineStr">
        <is>
          <t>5. Review capacity planning in the 'Capacity Planning' sheet.</t>
        </is>
      </c>
    </row>
    <row r="13">
      <c r="A13" s="3" t="inlineStr">
        <is>
          <t>6. Adjust project mix in the 'Project Planning' sheet.</t>
        </is>
      </c>
    </row>
    <row r="14">
      <c r="A14" s="3" t="inlineStr">
        <is>
          <t>7. Analyze revenue forecasts in the 'Revenue Forecast' sheet.</t>
        </is>
      </c>
    </row>
    <row r="15">
      <c r="A15" s="3" t="inlineStr">
        <is>
          <t>8. Check profitability in the 'Margin Analysis' sheet.</t>
        </is>
      </c>
    </row>
    <row r="16">
      <c r="A16" s="3" t="inlineStr">
        <is>
          <t>9. Test different scenarios in the 'Scenario Planning' sheet.</t>
        </is>
      </c>
    </row>
    <row r="17">
      <c r="A17" s="3" t="inlineStr">
        <is>
          <t>10. View summary metrics and charts in the 'Dashboard' sheet.</t>
        </is>
      </c>
    </row>
    <row r="18"/>
    <row r="19"/>
    <row r="20">
      <c r="A20" s="2" t="inlineStr">
        <is>
          <t>Color Coding</t>
        </is>
      </c>
    </row>
    <row r="21">
      <c r="A21" s="4" t="inlineStr">
        <is>
          <t>Input cells</t>
        </is>
      </c>
    </row>
    <row r="22">
      <c r="A22" s="5" t="inlineStr">
        <is>
          <t>Calculation cells</t>
        </is>
      </c>
    </row>
    <row r="23">
      <c r="A23" s="6" t="inlineStr">
        <is>
          <t>Header cells</t>
        </is>
      </c>
    </row>
    <row r="24"/>
    <row r="25">
      <c r="A25" s="2" t="inlineStr">
        <is>
          <t>Navigation</t>
        </is>
      </c>
    </row>
    <row r="26">
      <c r="A26" s="7" t="inlineStr">
        <is>
          <t>Instructions</t>
        </is>
      </c>
    </row>
    <row r="27">
      <c r="A27" s="7" t="inlineStr">
        <is>
          <t>Dashboard</t>
        </is>
      </c>
    </row>
    <row r="28">
      <c r="A28" s="7" t="inlineStr">
        <is>
          <t>Inputs &amp; Assumptions</t>
        </is>
      </c>
    </row>
    <row r="29">
      <c r="A29" s="7" t="inlineStr">
        <is>
          <t>Headcount Planning</t>
        </is>
      </c>
    </row>
    <row r="30">
      <c r="A30" s="7" t="inlineStr">
        <is>
          <t>Hiring Plan</t>
        </is>
      </c>
    </row>
    <row r="31">
      <c r="A31" s="7" t="inlineStr">
        <is>
          <t>Labor Cost Forecast</t>
        </is>
      </c>
    </row>
    <row r="32">
      <c r="A32" s="7" t="inlineStr">
        <is>
          <t>Capacity Planning</t>
        </is>
      </c>
    </row>
    <row r="33">
      <c r="A33" s="7" t="inlineStr">
        <is>
          <t>Project Planning</t>
        </is>
      </c>
    </row>
    <row r="34">
      <c r="A34" s="7" t="inlineStr">
        <is>
          <t>Revenue Forecast</t>
        </is>
      </c>
    </row>
    <row r="35">
      <c r="A35" s="7" t="inlineStr">
        <is>
          <t>Margin Analysis</t>
        </is>
      </c>
    </row>
    <row r="36">
      <c r="A36" s="7" t="inlineStr">
        <is>
          <t>Scenario Planning</t>
        </is>
      </c>
    </row>
  </sheetData>
  <hyperlinks>
    <hyperlink xmlns:r="http://schemas.openxmlformats.org/officeDocument/2006/relationships" ref="A26" r:id="rId1"/>
    <hyperlink xmlns:r="http://schemas.openxmlformats.org/officeDocument/2006/relationships" ref="A27" r:id="rId2"/>
    <hyperlink xmlns:r="http://schemas.openxmlformats.org/officeDocument/2006/relationships" ref="A28" r:id="rId3"/>
    <hyperlink xmlns:r="http://schemas.openxmlformats.org/officeDocument/2006/relationships" ref="A29" r:id="rId4"/>
    <hyperlink xmlns:r="http://schemas.openxmlformats.org/officeDocument/2006/relationships" ref="A30" r:id="rId5"/>
    <hyperlink xmlns:r="http://schemas.openxmlformats.org/officeDocument/2006/relationships" ref="A31" r:id="rId6"/>
    <hyperlink xmlns:r="http://schemas.openxmlformats.org/officeDocument/2006/relationships" ref="A32" r:id="rId7"/>
    <hyperlink xmlns:r="http://schemas.openxmlformats.org/officeDocument/2006/relationships" ref="A33" r:id="rId8"/>
    <hyperlink xmlns:r="http://schemas.openxmlformats.org/officeDocument/2006/relationships" ref="A34" r:id="rId9"/>
    <hyperlink xmlns:r="http://schemas.openxmlformats.org/officeDocument/2006/relationships" ref="A35" r:id="rId10"/>
    <hyperlink xmlns:r="http://schemas.openxmlformats.org/officeDocument/2006/relationships" ref="A36" r:id="rId11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I46"/>
  <sheetViews>
    <sheetView workbookViewId="0">
      <selection activeCell="A1" sqref="A1"/>
    </sheetView>
  </sheetViews>
  <sheetFormatPr baseColWidth="8" defaultRowHeight="15"/>
  <cols>
    <col width="25" customWidth="1" min="1" max="1"/>
    <col width="15" customWidth="1" min="2" max="2"/>
    <col width="15" customWidth="1" min="3" max="3"/>
    <col width="15" customWidth="1" min="4" max="4"/>
    <col width="15" customWidth="1" min="5" max="5"/>
    <col width="15" customWidth="1" min="6" max="6"/>
    <col width="15" customWidth="1" min="7" max="7"/>
    <col width="15" customWidth="1" min="8" max="8"/>
    <col width="15" customWidth="1" min="9" max="9"/>
  </cols>
  <sheetData>
    <row r="1">
      <c r="A1" s="1" t="inlineStr">
        <is>
          <t>Inputs &amp; Assumptions</t>
        </is>
      </c>
    </row>
    <row r="2"/>
    <row r="3">
      <c r="A3" s="2" t="inlineStr">
        <is>
          <t>Role Definitions</t>
        </is>
      </c>
    </row>
    <row r="4">
      <c r="A4" s="8" t="inlineStr">
        <is>
          <t>Role</t>
        </is>
      </c>
      <c r="B4" s="8" t="inlineStr">
        <is>
          <t>Level</t>
        </is>
      </c>
      <c r="C4" s="8" t="inlineStr">
        <is>
          <t>Base Salary</t>
        </is>
      </c>
      <c r="D4" s="8" t="inlineStr">
        <is>
          <t>Benefits %</t>
        </is>
      </c>
      <c r="E4" s="8" t="inlineStr">
        <is>
          <t>Tax %</t>
        </is>
      </c>
      <c r="F4" s="8" t="inlineStr">
        <is>
          <t>Overhead %</t>
        </is>
      </c>
      <c r="G4" s="8" t="inlineStr">
        <is>
          <t>Fully-Loaded Cost</t>
        </is>
      </c>
      <c r="H4" s="8" t="inlineStr">
        <is>
          <t>Bill Rate</t>
        </is>
      </c>
    </row>
    <row r="5">
      <c r="A5" s="3" t="inlineStr">
        <is>
          <t>Implementation Director</t>
        </is>
      </c>
      <c r="B5" s="3" t="inlineStr">
        <is>
          <t>Senior</t>
        </is>
      </c>
      <c r="C5" s="9" t="n">
        <v>150000</v>
      </c>
      <c r="D5" s="10" t="n">
        <v>0.2</v>
      </c>
      <c r="E5" s="10" t="n">
        <v>0.0765</v>
      </c>
      <c r="F5" s="10" t="n">
        <v>0.02</v>
      </c>
      <c r="G5" s="11">
        <f>C5*(1+D5+E5+F5)</f>
        <v/>
      </c>
      <c r="H5" s="9" t="n">
        <v>250</v>
      </c>
    </row>
    <row r="6">
      <c r="A6" s="3" t="inlineStr">
        <is>
          <t>Implementation Manager</t>
        </is>
      </c>
      <c r="B6" s="3" t="inlineStr">
        <is>
          <t>Senior</t>
        </is>
      </c>
      <c r="C6" s="9" t="n">
        <v>120000</v>
      </c>
      <c r="D6" s="10" t="n">
        <v>0.2</v>
      </c>
      <c r="E6" s="10" t="n">
        <v>0.0765</v>
      </c>
      <c r="F6" s="10" t="n">
        <v>0.02</v>
      </c>
      <c r="G6" s="11">
        <f>C6*(1+D6+E6+F6)</f>
        <v/>
      </c>
      <c r="H6" s="9" t="n">
        <v>225</v>
      </c>
    </row>
    <row r="7">
      <c r="A7" s="3" t="inlineStr">
        <is>
          <t>Senior Consultant</t>
        </is>
      </c>
      <c r="B7" s="3" t="inlineStr">
        <is>
          <t>Senior</t>
        </is>
      </c>
      <c r="C7" s="9" t="n">
        <v>100000</v>
      </c>
      <c r="D7" s="10" t="n">
        <v>0.2</v>
      </c>
      <c r="E7" s="10" t="n">
        <v>0.0765</v>
      </c>
      <c r="F7" s="10" t="n">
        <v>0.02</v>
      </c>
      <c r="G7" s="11">
        <f>C7*(1+D7+E7+F7)</f>
        <v/>
      </c>
      <c r="H7" s="9" t="n">
        <v>200</v>
      </c>
    </row>
    <row r="8">
      <c r="A8" s="3" t="inlineStr">
        <is>
          <t>Consultant</t>
        </is>
      </c>
      <c r="B8" s="3" t="inlineStr">
        <is>
          <t>Mid</t>
        </is>
      </c>
      <c r="C8" s="9" t="n">
        <v>90000</v>
      </c>
      <c r="D8" s="10" t="n">
        <v>0.2</v>
      </c>
      <c r="E8" s="10" t="n">
        <v>0.0765</v>
      </c>
      <c r="F8" s="10" t="n">
        <v>0.02</v>
      </c>
      <c r="G8" s="11">
        <f>C8*(1+D8+E8+F8)</f>
        <v/>
      </c>
      <c r="H8" s="9" t="n">
        <v>175</v>
      </c>
    </row>
    <row r="9">
      <c r="A9" s="3" t="inlineStr">
        <is>
          <t>Junior Consultant</t>
        </is>
      </c>
      <c r="B9" s="3" t="inlineStr">
        <is>
          <t>Junior</t>
        </is>
      </c>
      <c r="C9" s="9" t="n">
        <v>70000</v>
      </c>
      <c r="D9" s="10" t="n">
        <v>0.2</v>
      </c>
      <c r="E9" s="10" t="n">
        <v>0.0765</v>
      </c>
      <c r="F9" s="10" t="n">
        <v>0.02</v>
      </c>
      <c r="G9" s="11">
        <f>C9*(1+D9+E9+F9)</f>
        <v/>
      </c>
      <c r="H9" s="9" t="n">
        <v>150</v>
      </c>
    </row>
    <row r="10"/>
    <row r="11"/>
    <row r="12">
      <c r="A12" s="2" t="inlineStr">
        <is>
          <t>Project Type Definitions</t>
        </is>
      </c>
    </row>
    <row r="13">
      <c r="A13" s="8" t="inlineStr">
        <is>
          <t>Project Type</t>
        </is>
      </c>
      <c r="B13" s="8" t="inlineStr">
        <is>
          <t>Avg. Duration (weeks)</t>
        </is>
      </c>
      <c r="C13" s="8" t="inlineStr">
        <is>
          <t>Senior Resources</t>
        </is>
      </c>
      <c r="D13" s="8" t="inlineStr">
        <is>
          <t>Mid Resources</t>
        </is>
      </c>
      <c r="E13" s="8" t="inlineStr">
        <is>
          <t>Junior Resources</t>
        </is>
      </c>
      <c r="F13" s="8" t="inlineStr">
        <is>
          <t>Billable Hours</t>
        </is>
      </c>
      <c r="G13" s="8" t="inlineStr">
        <is>
          <t>Revenue Range Min</t>
        </is>
      </c>
      <c r="H13" s="8" t="inlineStr">
        <is>
          <t>Revenue Range Max</t>
        </is>
      </c>
      <c r="I13" s="8" t="inlineStr">
        <is>
          <t>Avg. Revenue</t>
        </is>
      </c>
    </row>
    <row r="14">
      <c r="A14" s="3" t="inlineStr">
        <is>
          <t>Small</t>
        </is>
      </c>
      <c r="B14" s="4" t="n">
        <v>5</v>
      </c>
      <c r="C14" s="4" t="n">
        <v>1</v>
      </c>
      <c r="D14" s="4" t="n">
        <v>1</v>
      </c>
      <c r="E14" s="4" t="n">
        <v>1</v>
      </c>
      <c r="F14" s="4" t="n">
        <v>300</v>
      </c>
      <c r="G14" s="9" t="n">
        <v>40000</v>
      </c>
      <c r="H14" s="9" t="n">
        <v>60000</v>
      </c>
      <c r="I14" s="11">
        <f>AVERAGE(G14:H14)</f>
        <v/>
      </c>
    </row>
    <row r="15">
      <c r="A15" s="3" t="inlineStr">
        <is>
          <t>Medium</t>
        </is>
      </c>
      <c r="B15" s="4" t="n">
        <v>10</v>
      </c>
      <c r="C15" s="4" t="n">
        <v>1</v>
      </c>
      <c r="D15" s="4" t="n">
        <v>2</v>
      </c>
      <c r="E15" s="4" t="n">
        <v>2</v>
      </c>
      <c r="F15" s="4" t="n">
        <v>1000</v>
      </c>
      <c r="G15" s="9" t="n">
        <v>140000</v>
      </c>
      <c r="H15" s="9" t="n">
        <v>210000</v>
      </c>
      <c r="I15" s="11">
        <f>AVERAGE(G15:H15)</f>
        <v/>
      </c>
    </row>
    <row r="16">
      <c r="A16" s="3" t="inlineStr">
        <is>
          <t>Enterprise</t>
        </is>
      </c>
      <c r="B16" s="4" t="n">
        <v>20</v>
      </c>
      <c r="C16" s="4" t="n">
        <v>2</v>
      </c>
      <c r="D16" s="4" t="n">
        <v>3</v>
      </c>
      <c r="E16" s="4" t="n">
        <v>2</v>
      </c>
      <c r="F16" s="4" t="n">
        <v>2800</v>
      </c>
      <c r="G16" s="9" t="n">
        <v>400000</v>
      </c>
      <c r="H16" s="9" t="n">
        <v>600000</v>
      </c>
      <c r="I16" s="11">
        <f>AVERAGE(G16:H16)</f>
        <v/>
      </c>
    </row>
    <row r="17"/>
    <row r="18"/>
    <row r="19">
      <c r="A19" s="2" t="inlineStr">
        <is>
          <t>Planning Parameters</t>
        </is>
      </c>
    </row>
    <row r="20">
      <c r="A20" s="3" t="inlineStr">
        <is>
          <t>Working Days Per Year</t>
        </is>
      </c>
      <c r="B20" s="4" t="n">
        <v>260</v>
      </c>
    </row>
    <row r="21">
      <c r="A21" s="3" t="inlineStr">
        <is>
          <t>Working Hours Per Day</t>
        </is>
      </c>
      <c r="B21" s="4" t="n">
        <v>8</v>
      </c>
    </row>
    <row r="22">
      <c r="A22" s="3" t="inlineStr">
        <is>
          <t>PTO &amp; Holiday Days</t>
        </is>
      </c>
      <c r="B22" s="4" t="n">
        <v>25</v>
      </c>
    </row>
    <row r="23">
      <c r="A23" s="3" t="inlineStr">
        <is>
          <t>Training Days</t>
        </is>
      </c>
      <c r="B23" s="4" t="n">
        <v>10</v>
      </c>
    </row>
    <row r="24">
      <c r="A24" s="3" t="inlineStr">
        <is>
          <t>Available Working Days</t>
        </is>
      </c>
      <c r="B24" s="3">
        <f>B20-B22-B23</f>
        <v/>
      </c>
    </row>
    <row r="25">
      <c r="A25" s="3" t="inlineStr">
        <is>
          <t>Available Hours Per FTE</t>
        </is>
      </c>
      <c r="B25" s="3">
        <f>B24*B21</f>
        <v/>
      </c>
    </row>
    <row r="26">
      <c r="A26" s="3" t="inlineStr">
        <is>
          <t>Time to Fill - Senior (days)</t>
        </is>
      </c>
      <c r="B26" s="4" t="n">
        <v>45</v>
      </c>
    </row>
    <row r="27">
      <c r="A27" s="3" t="inlineStr">
        <is>
          <t>Time to Fill - Mid (days)</t>
        </is>
      </c>
      <c r="B27" s="4" t="n">
        <v>30</v>
      </c>
    </row>
    <row r="28">
      <c r="A28" s="3" t="inlineStr">
        <is>
          <t>Time to Fill - Junior (days)</t>
        </is>
      </c>
      <c r="B28" s="4" t="n">
        <v>21</v>
      </c>
    </row>
    <row r="29">
      <c r="A29" s="3" t="inlineStr">
        <is>
          <t>Ramp-up Period - Senior (days)</t>
        </is>
      </c>
      <c r="B29" s="4" t="n">
        <v>90</v>
      </c>
    </row>
    <row r="30">
      <c r="A30" s="3" t="inlineStr">
        <is>
          <t>Ramp-up Period - Mid (days)</t>
        </is>
      </c>
      <c r="B30" s="4" t="n">
        <v>60</v>
      </c>
    </row>
    <row r="31">
      <c r="A31" s="3" t="inlineStr">
        <is>
          <t>Ramp-up Period - Junior (days)</t>
        </is>
      </c>
      <c r="B31" s="4" t="n">
        <v>45</v>
      </c>
    </row>
    <row r="32">
      <c r="A32" s="3" t="inlineStr">
        <is>
          <t>Productivity During Ramp-up</t>
        </is>
      </c>
      <c r="B32" s="10" t="n">
        <v>0.5</v>
      </c>
    </row>
    <row r="33">
      <c r="A33" s="3" t="inlineStr">
        <is>
          <t>Annual Attrition Rate</t>
        </is>
      </c>
      <c r="B33" s="10" t="n">
        <v>0.15</v>
      </c>
    </row>
    <row r="34"/>
    <row r="35">
      <c r="A35" s="2" t="inlineStr">
        <is>
          <t>Utilization Targets</t>
        </is>
      </c>
    </row>
    <row r="36">
      <c r="A36" s="8" t="inlineStr">
        <is>
          <t>Level</t>
        </is>
      </c>
      <c r="B36" s="8" t="inlineStr">
        <is>
          <t>Target Utilization</t>
        </is>
      </c>
    </row>
    <row r="37">
      <c r="A37" s="3" t="inlineStr">
        <is>
          <t>Senior</t>
        </is>
      </c>
      <c r="B37" s="10" t="n">
        <v>0.7</v>
      </c>
    </row>
    <row r="38">
      <c r="A38" s="3" t="inlineStr">
        <is>
          <t>Mid</t>
        </is>
      </c>
      <c r="B38" s="10" t="n">
        <v>0.8</v>
      </c>
    </row>
    <row r="39">
      <c r="A39" s="3" t="inlineStr">
        <is>
          <t>Junior</t>
        </is>
      </c>
      <c r="B39" s="10" t="n">
        <v>0.75</v>
      </c>
    </row>
    <row r="40"/>
    <row r="41">
      <c r="A41" s="2" t="inlineStr">
        <is>
          <t>Scenario Parameters</t>
        </is>
      </c>
    </row>
    <row r="42">
      <c r="A42" s="8" t="inlineStr">
        <is>
          <t>Parameter</t>
        </is>
      </c>
      <c r="B42" s="8" t="inlineStr">
        <is>
          <t>Base Case</t>
        </is>
      </c>
      <c r="C42" s="8" t="inlineStr">
        <is>
          <t>Upside</t>
        </is>
      </c>
      <c r="D42" s="8" t="inlineStr">
        <is>
          <t>Downside</t>
        </is>
      </c>
    </row>
    <row r="43">
      <c r="A43" s="3" t="inlineStr">
        <is>
          <t>Annual Revenue Growth</t>
        </is>
      </c>
      <c r="B43" s="10" t="n">
        <v>0.3</v>
      </c>
      <c r="C43" s="10" t="n">
        <v>0.45</v>
      </c>
      <c r="D43" s="10" t="n">
        <v>0.15</v>
      </c>
    </row>
    <row r="44">
      <c r="A44" s="3" t="inlineStr">
        <is>
          <t>Annual Attrition Rate</t>
        </is>
      </c>
      <c r="B44" s="10" t="n">
        <v>0.15</v>
      </c>
      <c r="C44" s="10" t="n">
        <v>0.12</v>
      </c>
      <c r="D44" s="10" t="n">
        <v>0.2</v>
      </c>
    </row>
    <row r="45">
      <c r="A45" s="3" t="inlineStr">
        <is>
          <t>Average Utilization Rate</t>
        </is>
      </c>
      <c r="B45" s="10" t="n">
        <v>0.76</v>
      </c>
      <c r="C45" s="10" t="n">
        <v>0.8</v>
      </c>
      <c r="D45" s="10" t="n">
        <v>0.7</v>
      </c>
    </row>
    <row r="46">
      <c r="A46" s="3" t="inlineStr">
        <is>
          <t>Gross Margin Target</t>
        </is>
      </c>
      <c r="B46" s="10" t="n">
        <v>0.528</v>
      </c>
      <c r="C46" s="10" t="n">
        <v>0.55</v>
      </c>
      <c r="D46" s="10" t="n">
        <v>0.48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F46"/>
  <sheetViews>
    <sheetView workbookViewId="0">
      <selection activeCell="A1" sqref="A1"/>
    </sheetView>
  </sheetViews>
  <sheetFormatPr baseColWidth="8" defaultRowHeight="15"/>
  <cols>
    <col width="25" customWidth="1" min="1" max="1"/>
    <col width="18" customWidth="1" min="2" max="2"/>
    <col width="18" customWidth="1" min="3" max="3"/>
    <col width="18" customWidth="1" min="4" max="4"/>
    <col width="18" customWidth="1" min="5" max="5"/>
    <col width="18" customWidth="1" min="6" max="6"/>
  </cols>
  <sheetData>
    <row r="1">
      <c r="A1" s="1" t="inlineStr">
        <is>
          <t>Headcount Planning</t>
        </is>
      </c>
    </row>
    <row r="2"/>
    <row r="3">
      <c r="A3" s="3" t="inlineStr">
        <is>
          <t>This sheet allows you to plan headcount by role and quarter. Enter starting headcount and planned hires, and the model will calculate ending headcount by period.</t>
        </is>
      </c>
    </row>
    <row r="4"/>
    <row r="5">
      <c r="A5" s="2" t="inlineStr">
        <is>
          <t>Starting Headcount (Beginning of Year)</t>
        </is>
      </c>
    </row>
    <row r="6">
      <c r="A6" s="12" t="inlineStr">
        <is>
          <t>Role</t>
        </is>
      </c>
      <c r="B6" s="12" t="inlineStr">
        <is>
          <t>Starting Headcount</t>
        </is>
      </c>
    </row>
    <row r="7">
      <c r="A7" s="3" t="inlineStr">
        <is>
          <t>Implementation Director</t>
        </is>
      </c>
      <c r="B7" s="4" t="n">
        <v>1</v>
      </c>
    </row>
    <row r="8">
      <c r="A8" s="3" t="inlineStr">
        <is>
          <t>Implementation Manager</t>
        </is>
      </c>
      <c r="B8" s="4" t="n">
        <v>2</v>
      </c>
    </row>
    <row r="9">
      <c r="A9" s="3" t="inlineStr">
        <is>
          <t>Senior Consultant</t>
        </is>
      </c>
      <c r="B9" s="4" t="n">
        <v>5</v>
      </c>
    </row>
    <row r="10">
      <c r="A10" s="3" t="inlineStr">
        <is>
          <t>Consultant</t>
        </is>
      </c>
      <c r="B10" s="4" t="n">
        <v>8</v>
      </c>
    </row>
    <row r="11">
      <c r="A11" s="3" t="inlineStr">
        <is>
          <t>Junior Consultant</t>
        </is>
      </c>
      <c r="B11" s="4" t="n">
        <v>6</v>
      </c>
    </row>
    <row r="12">
      <c r="A12" s="2" t="inlineStr">
        <is>
          <t>Total</t>
        </is>
      </c>
      <c r="B12" s="2">
        <f>SUM(B7:B11)</f>
        <v/>
      </c>
    </row>
    <row r="13"/>
    <row r="14">
      <c r="A14" s="2" t="inlineStr">
        <is>
          <t>Planned Hires</t>
        </is>
      </c>
    </row>
    <row r="15">
      <c r="A15" s="12" t="inlineStr">
        <is>
          <t>Role</t>
        </is>
      </c>
      <c r="B15" s="8" t="inlineStr">
        <is>
          <t>Q1</t>
        </is>
      </c>
      <c r="C15" s="8" t="inlineStr">
        <is>
          <t>Q2</t>
        </is>
      </c>
      <c r="D15" s="8" t="inlineStr">
        <is>
          <t>Q3</t>
        </is>
      </c>
      <c r="E15" s="8" t="inlineStr">
        <is>
          <t>Q4</t>
        </is>
      </c>
      <c r="F15" s="12" t="inlineStr">
        <is>
          <t>Total Hires</t>
        </is>
      </c>
    </row>
    <row r="16">
      <c r="A16" s="3" t="inlineStr">
        <is>
          <t>Implementation Director</t>
        </is>
      </c>
      <c r="B16" s="4" t="n">
        <v>0</v>
      </c>
      <c r="C16" s="4" t="n">
        <v>0</v>
      </c>
      <c r="D16" s="4" t="n">
        <v>0</v>
      </c>
      <c r="E16" s="4" t="n">
        <v>1</v>
      </c>
      <c r="F16" s="3">
        <f>SUM(B16:E16)</f>
        <v/>
      </c>
    </row>
    <row r="17">
      <c r="A17" s="3" t="inlineStr">
        <is>
          <t>Implementation Manager</t>
        </is>
      </c>
      <c r="B17" s="4" t="n">
        <v>0</v>
      </c>
      <c r="C17" s="4" t="n">
        <v>1</v>
      </c>
      <c r="D17" s="4" t="n">
        <v>0</v>
      </c>
      <c r="E17" s="4" t="n">
        <v>1</v>
      </c>
      <c r="F17" s="3">
        <f>SUM(B17:E17)</f>
        <v/>
      </c>
    </row>
    <row r="18">
      <c r="A18" s="3" t="inlineStr">
        <is>
          <t>Senior Consultant</t>
        </is>
      </c>
      <c r="B18" s="4" t="n">
        <v>0</v>
      </c>
      <c r="C18" s="4" t="n">
        <v>1</v>
      </c>
      <c r="D18" s="4" t="n">
        <v>1</v>
      </c>
      <c r="E18" s="4" t="n">
        <v>1</v>
      </c>
      <c r="F18" s="3">
        <f>SUM(B18:E18)</f>
        <v/>
      </c>
    </row>
    <row r="19">
      <c r="A19" s="3" t="inlineStr">
        <is>
          <t>Consultant</t>
        </is>
      </c>
      <c r="B19" s="4" t="n">
        <v>0</v>
      </c>
      <c r="C19" s="4" t="n">
        <v>1</v>
      </c>
      <c r="D19" s="4" t="n">
        <v>2</v>
      </c>
      <c r="E19" s="4" t="n">
        <v>1</v>
      </c>
      <c r="F19" s="3">
        <f>SUM(B19:E19)</f>
        <v/>
      </c>
    </row>
    <row r="20">
      <c r="A20" s="3" t="inlineStr">
        <is>
          <t>Junior Consultant</t>
        </is>
      </c>
      <c r="B20" s="4" t="n">
        <v>0</v>
      </c>
      <c r="C20" s="4" t="n">
        <v>2</v>
      </c>
      <c r="D20" s="4" t="n">
        <v>1</v>
      </c>
      <c r="E20" s="4" t="n">
        <v>1</v>
      </c>
      <c r="F20" s="3">
        <f>SUM(B20:E20)</f>
        <v/>
      </c>
    </row>
    <row r="21">
      <c r="A21" s="2" t="inlineStr">
        <is>
          <t>Total</t>
        </is>
      </c>
      <c r="B21" s="3">
        <f>SUM(B16:B20)</f>
        <v/>
      </c>
      <c r="C21" s="3">
        <f>SUM(C16:C20)</f>
        <v/>
      </c>
      <c r="D21" s="3">
        <f>SUM(D16:D20)</f>
        <v/>
      </c>
      <c r="E21" s="3">
        <f>SUM(E16:E20)</f>
        <v/>
      </c>
      <c r="F21" s="2">
        <f>SUM(F16:F20)</f>
        <v/>
      </c>
    </row>
    <row r="22"/>
    <row r="23">
      <c r="A23" s="2" t="inlineStr">
        <is>
          <t>Estimated Attrition</t>
        </is>
      </c>
    </row>
    <row r="24">
      <c r="A24" s="12" t="inlineStr">
        <is>
          <t>Role</t>
        </is>
      </c>
      <c r="B24" s="8" t="inlineStr">
        <is>
          <t>Q1</t>
        </is>
      </c>
      <c r="C24" s="8" t="inlineStr">
        <is>
          <t>Q2</t>
        </is>
      </c>
      <c r="D24" s="8" t="inlineStr">
        <is>
          <t>Q3</t>
        </is>
      </c>
      <c r="E24" s="8" t="inlineStr">
        <is>
          <t>Q4</t>
        </is>
      </c>
      <c r="F24" s="12" t="inlineStr">
        <is>
          <t>Total Attrition</t>
        </is>
      </c>
    </row>
    <row r="25">
      <c r="A25" s="3" t="inlineStr">
        <is>
          <t>Implementation Director</t>
        </is>
      </c>
      <c r="B25" s="3">
        <f>ROUND(=AVERAGE(B34,C35)*'Inputs &amp; Assumptions'!B33/4,0)</f>
        <v/>
      </c>
      <c r="C25" s="3">
        <f>ROUND(=AVERAGE(C34,D35)*'Inputs &amp; Assumptions'!B33/4,0)</f>
        <v/>
      </c>
      <c r="D25" s="3">
        <f>ROUND(=AVERAGE(D34,E35)*'Inputs &amp; Assumptions'!B33/4,0)</f>
        <v/>
      </c>
      <c r="E25" s="3">
        <f>ROUND(=AVERAGE(E34,B39)*'Inputs &amp; Assumptions'!B33/4,0)</f>
        <v/>
      </c>
      <c r="F25" s="3">
        <f>SUM(B25:E25)</f>
        <v/>
      </c>
    </row>
    <row r="26">
      <c r="A26" s="3" t="inlineStr">
        <is>
          <t>Implementation Manager</t>
        </is>
      </c>
      <c r="B26" s="3">
        <f>ROUND(=AVERAGE(B35,C36)*'Inputs &amp; Assumptions'!B33/4,0)</f>
        <v/>
      </c>
      <c r="C26" s="3">
        <f>ROUND(=AVERAGE(C35,D36)*'Inputs &amp; Assumptions'!B33/4,0)</f>
        <v/>
      </c>
      <c r="D26" s="3">
        <f>ROUND(=AVERAGE(D35,E36)*'Inputs &amp; Assumptions'!B33/4,0)</f>
        <v/>
      </c>
      <c r="E26" s="3">
        <f>ROUND(=AVERAGE(E35,B40)*'Inputs &amp; Assumptions'!B33/4,0)</f>
        <v/>
      </c>
      <c r="F26" s="3">
        <f>SUM(B26:E26)</f>
        <v/>
      </c>
    </row>
    <row r="27">
      <c r="A27" s="3" t="inlineStr">
        <is>
          <t>Senior Consultant</t>
        </is>
      </c>
      <c r="B27" s="3">
        <f>ROUND(=AVERAGE(B36,C37)*'Inputs &amp; Assumptions'!B33/4,0)</f>
        <v/>
      </c>
      <c r="C27" s="3">
        <f>ROUND(=AVERAGE(C36,D37)*'Inputs &amp; Assumptions'!B33/4,0)</f>
        <v/>
      </c>
      <c r="D27" s="3">
        <f>ROUND(=AVERAGE(D36,E37)*'Inputs &amp; Assumptions'!B33/4,0)</f>
        <v/>
      </c>
      <c r="E27" s="3">
        <f>ROUND(=AVERAGE(E36,B41)*'Inputs &amp; Assumptions'!B33/4,0)</f>
        <v/>
      </c>
      <c r="F27" s="3">
        <f>SUM(B27:E27)</f>
        <v/>
      </c>
    </row>
    <row r="28">
      <c r="A28" s="3" t="inlineStr">
        <is>
          <t>Consultant</t>
        </is>
      </c>
      <c r="B28" s="3">
        <f>ROUND(=AVERAGE(B37,C38)*'Inputs &amp; Assumptions'!B33/4,0)</f>
        <v/>
      </c>
      <c r="C28" s="3">
        <f>ROUND(=AVERAGE(C37,D38)*'Inputs &amp; Assumptions'!B33/4,0)</f>
        <v/>
      </c>
      <c r="D28" s="3">
        <f>ROUND(=AVERAGE(D37,E38)*'Inputs &amp; Assumptions'!B33/4,0)</f>
        <v/>
      </c>
      <c r="E28" s="3">
        <f>ROUND(=AVERAGE(E37,B42)*'Inputs &amp; Assumptions'!B33/4,0)</f>
        <v/>
      </c>
      <c r="F28" s="3">
        <f>SUM(B28:E28)</f>
        <v/>
      </c>
    </row>
    <row r="29">
      <c r="A29" s="3" t="inlineStr">
        <is>
          <t>Junior Consultant</t>
        </is>
      </c>
      <c r="B29" s="3">
        <f>ROUND(=AVERAGE(B38,C39)*'Inputs &amp; Assumptions'!B33/4,0)</f>
        <v/>
      </c>
      <c r="C29" s="3">
        <f>ROUND(=AVERAGE(C38,D39)*'Inputs &amp; Assumptions'!B33/4,0)</f>
        <v/>
      </c>
      <c r="D29" s="3">
        <f>ROUND(=AVERAGE(D38,E39)*'Inputs &amp; Assumptions'!B33/4,0)</f>
        <v/>
      </c>
      <c r="E29" s="3">
        <f>ROUND(=AVERAGE(E38,B43)*'Inputs &amp; Assumptions'!B33/4,0)</f>
        <v/>
      </c>
      <c r="F29" s="3">
        <f>SUM(B29:E29)</f>
        <v/>
      </c>
    </row>
    <row r="30">
      <c r="A30" s="2" t="inlineStr">
        <is>
          <t>Total</t>
        </is>
      </c>
      <c r="B30" s="3">
        <f>SUM(B25:B29)</f>
        <v/>
      </c>
      <c r="C30" s="3">
        <f>SUM(C25:C29)</f>
        <v/>
      </c>
      <c r="D30" s="3">
        <f>SUM(D25:D29)</f>
        <v/>
      </c>
      <c r="E30" s="3">
        <f>SUM(E25:E29)</f>
        <v/>
      </c>
      <c r="F30" s="2">
        <f>SUM(F25:F29)</f>
        <v/>
      </c>
    </row>
    <row r="31"/>
    <row r="32">
      <c r="A32" s="2" t="inlineStr">
        <is>
          <t>Ending Headcount</t>
        </is>
      </c>
    </row>
    <row r="33">
      <c r="A33" s="12" t="inlineStr">
        <is>
          <t>Role</t>
        </is>
      </c>
      <c r="B33" s="8" t="inlineStr">
        <is>
          <t>Q1</t>
        </is>
      </c>
      <c r="C33" s="8" t="inlineStr">
        <is>
          <t>Q2</t>
        </is>
      </c>
      <c r="D33" s="8" t="inlineStr">
        <is>
          <t>Q3</t>
        </is>
      </c>
      <c r="E33" s="8" t="inlineStr">
        <is>
          <t>Q4</t>
        </is>
      </c>
    </row>
    <row r="34">
      <c r="A34" s="3" t="inlineStr">
        <is>
          <t>Implementation Director</t>
        </is>
      </c>
      <c r="B34" s="3">
        <f>B7+B16-B25</f>
        <v/>
      </c>
      <c r="C34" s="3">
        <f>B34+C16-C25</f>
        <v/>
      </c>
      <c r="D34" s="3">
        <f>C34+D16-D25</f>
        <v/>
      </c>
      <c r="E34" s="3">
        <f>D34+E16-E25</f>
        <v/>
      </c>
    </row>
    <row r="35">
      <c r="A35" s="3" t="inlineStr">
        <is>
          <t>Implementation Manager</t>
        </is>
      </c>
      <c r="B35" s="3">
        <f>B8+B17-B26</f>
        <v/>
      </c>
      <c r="C35" s="3">
        <f>B35+C17-C26</f>
        <v/>
      </c>
      <c r="D35" s="3">
        <f>C35+D17-D26</f>
        <v/>
      </c>
      <c r="E35" s="3">
        <f>D35+E17-E26</f>
        <v/>
      </c>
    </row>
    <row r="36">
      <c r="A36" s="3" t="inlineStr">
        <is>
          <t>Senior Consultant</t>
        </is>
      </c>
      <c r="B36" s="3">
        <f>B9+B18-B27</f>
        <v/>
      </c>
      <c r="C36" s="3">
        <f>B36+C18-C27</f>
        <v/>
      </c>
      <c r="D36" s="3">
        <f>C36+D18-D27</f>
        <v/>
      </c>
      <c r="E36" s="3">
        <f>D36+E18-E27</f>
        <v/>
      </c>
    </row>
    <row r="37">
      <c r="A37" s="3" t="inlineStr">
        <is>
          <t>Consultant</t>
        </is>
      </c>
      <c r="B37" s="3">
        <f>B10+B19-B28</f>
        <v/>
      </c>
      <c r="C37" s="3">
        <f>B37+C19-C28</f>
        <v/>
      </c>
      <c r="D37" s="3">
        <f>C37+D19-D28</f>
        <v/>
      </c>
      <c r="E37" s="3">
        <f>D37+E19-E28</f>
        <v/>
      </c>
    </row>
    <row r="38">
      <c r="A38" s="3" t="inlineStr">
        <is>
          <t>Junior Consultant</t>
        </is>
      </c>
      <c r="B38" s="3">
        <f>B11+B20-B29</f>
        <v/>
      </c>
      <c r="C38" s="3">
        <f>B38+C20-C29</f>
        <v/>
      </c>
      <c r="D38" s="3">
        <f>C38+D20-D29</f>
        <v/>
      </c>
      <c r="E38" s="3">
        <f>D38+E20-E29</f>
        <v/>
      </c>
    </row>
    <row r="39">
      <c r="A39" s="2" t="inlineStr">
        <is>
          <t>Total</t>
        </is>
      </c>
      <c r="B39" s="3">
        <f>SUM(B34:B38)</f>
        <v/>
      </c>
      <c r="C39" s="3">
        <f>SUM(C34:C38)</f>
        <v/>
      </c>
      <c r="D39" s="3">
        <f>SUM(D34:D38)</f>
        <v/>
      </c>
      <c r="E39" s="3">
        <f>SUM(E34:E38)</f>
        <v/>
      </c>
    </row>
    <row r="40"/>
    <row r="41">
      <c r="A41" s="2" t="inlineStr">
        <is>
          <t>Headcount by Level</t>
        </is>
      </c>
    </row>
    <row r="42">
      <c r="A42" s="12" t="inlineStr">
        <is>
          <t>Level</t>
        </is>
      </c>
      <c r="B42" s="8" t="inlineStr">
        <is>
          <t>Starting</t>
        </is>
      </c>
      <c r="C42" s="8" t="inlineStr">
        <is>
          <t>Q1</t>
        </is>
      </c>
      <c r="D42" s="8" t="inlineStr">
        <is>
          <t>Q2</t>
        </is>
      </c>
      <c r="E42" s="8" t="inlineStr">
        <is>
          <t>Q3</t>
        </is>
      </c>
      <c r="F42" s="8" t="inlineStr">
        <is>
          <t>Q4</t>
        </is>
      </c>
    </row>
    <row r="43">
      <c r="A43" s="3" t="inlineStr">
        <is>
          <t>Senior</t>
        </is>
      </c>
      <c r="B43" s="3">
        <f>B7+B8+B9</f>
        <v/>
      </c>
      <c r="C43" s="3">
        <f>C34+C35+C36</f>
        <v/>
      </c>
      <c r="D43" s="3">
        <f>D34+D35+D36</f>
        <v/>
      </c>
      <c r="E43" s="3">
        <f>E34+E35+E36</f>
        <v/>
      </c>
      <c r="F43" s="3">
        <f>F34+F35+F36</f>
        <v/>
      </c>
    </row>
    <row r="44">
      <c r="A44" s="3" t="inlineStr">
        <is>
          <t>Mid</t>
        </is>
      </c>
      <c r="B44" s="3">
        <f>B10</f>
        <v/>
      </c>
      <c r="C44" s="3">
        <f>C37</f>
        <v/>
      </c>
      <c r="D44" s="3">
        <f>D37</f>
        <v/>
      </c>
      <c r="E44" s="3">
        <f>E37</f>
        <v/>
      </c>
      <c r="F44" s="3">
        <f>F37</f>
        <v/>
      </c>
    </row>
    <row r="45">
      <c r="A45" s="3" t="inlineStr">
        <is>
          <t>Junior</t>
        </is>
      </c>
      <c r="B45" s="3">
        <f>B11</f>
        <v/>
      </c>
      <c r="C45" s="3">
        <f>C38</f>
        <v/>
      </c>
      <c r="D45" s="3">
        <f>D38</f>
        <v/>
      </c>
      <c r="E45" s="3">
        <f>E38</f>
        <v/>
      </c>
      <c r="F45" s="3">
        <f>F38</f>
        <v/>
      </c>
    </row>
    <row r="46">
      <c r="A46" s="2" t="inlineStr">
        <is>
          <t>Total</t>
        </is>
      </c>
      <c r="B46" s="3">
        <f>SUM(B43:B45)</f>
        <v/>
      </c>
      <c r="C46" s="3">
        <f>SUM(C43:C45)</f>
        <v/>
      </c>
      <c r="D46" s="3">
        <f>SUM(D43:D45)</f>
        <v/>
      </c>
      <c r="E46" s="3">
        <f>SUM(E43:E45)</f>
        <v/>
      </c>
      <c r="F46" s="3">
        <f>SUM(F43:F45)</f>
        <v/>
      </c>
    </row>
  </sheetData>
  <pageMargins left="0.75" right="0.75" top="1" bottom="1" header="0.5" footer="0.5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G29"/>
  <sheetViews>
    <sheetView workbookViewId="0">
      <selection activeCell="A1" sqref="A1"/>
    </sheetView>
  </sheetViews>
  <sheetFormatPr baseColWidth="8" defaultRowHeight="15"/>
  <cols>
    <col width="25" customWidth="1" min="1" max="1"/>
    <col width="18" customWidth="1" min="2" max="2"/>
    <col width="18" customWidth="1" min="3" max="3"/>
    <col width="18" customWidth="1" min="4" max="4"/>
    <col width="18" customWidth="1" min="5" max="5"/>
    <col width="18" customWidth="1" min="6" max="6"/>
    <col width="18" customWidth="1" min="7" max="7"/>
  </cols>
  <sheetData>
    <row r="1">
      <c r="A1" s="1" t="inlineStr">
        <is>
          <t>Hiring Plan</t>
        </is>
      </c>
    </row>
    <row r="2"/>
    <row r="3">
      <c r="A3" s="3" t="inlineStr">
        <is>
          <t>This sheet provides a detailed hiring plan with specific start dates and ramp-up periods.</t>
        </is>
      </c>
    </row>
    <row r="4"/>
    <row r="5">
      <c r="A5" s="2" t="inlineStr">
        <is>
          <t>Hiring Plan Details</t>
        </is>
      </c>
    </row>
    <row r="6">
      <c r="A6" s="8" t="inlineStr">
        <is>
          <t>Role</t>
        </is>
      </c>
      <c r="B6" s="8" t="inlineStr">
        <is>
          <t>New Hires</t>
        </is>
      </c>
      <c r="C6" s="8" t="inlineStr">
        <is>
          <t>Q1 Hires</t>
        </is>
      </c>
      <c r="D6" s="8" t="inlineStr">
        <is>
          <t>Q2 Hires</t>
        </is>
      </c>
      <c r="E6" s="8" t="inlineStr">
        <is>
          <t>Q3 Hires</t>
        </is>
      </c>
      <c r="F6" s="8" t="inlineStr">
        <is>
          <t>Q4 Hires</t>
        </is>
      </c>
    </row>
    <row r="7">
      <c r="A7" s="3" t="inlineStr">
        <is>
          <t>Implementation Director</t>
        </is>
      </c>
      <c r="B7" s="3">
        <f>'Headcount Planning'!F16</f>
        <v/>
      </c>
      <c r="C7" s="3">
        <f>'Headcount Planning'!B16</f>
        <v/>
      </c>
      <c r="D7" s="3">
        <f>'Headcount Planning'!C16</f>
        <v/>
      </c>
      <c r="E7" s="3">
        <f>'Headcount Planning'!D16</f>
        <v/>
      </c>
      <c r="F7" s="3">
        <f>'Headcount Planning'!E16</f>
        <v/>
      </c>
    </row>
    <row r="8">
      <c r="A8" s="3" t="inlineStr">
        <is>
          <t>Implementation Manager</t>
        </is>
      </c>
      <c r="B8" s="3">
        <f>'Headcount Planning'!F17</f>
        <v/>
      </c>
      <c r="C8" s="3">
        <f>'Headcount Planning'!B17</f>
        <v/>
      </c>
      <c r="D8" s="3">
        <f>'Headcount Planning'!C17</f>
        <v/>
      </c>
      <c r="E8" s="3">
        <f>'Headcount Planning'!D17</f>
        <v/>
      </c>
      <c r="F8" s="3">
        <f>'Headcount Planning'!E17</f>
        <v/>
      </c>
    </row>
    <row r="9">
      <c r="A9" s="3" t="inlineStr">
        <is>
          <t>Senior Consultant</t>
        </is>
      </c>
      <c r="B9" s="3">
        <f>'Headcount Planning'!F18</f>
        <v/>
      </c>
      <c r="C9" s="3">
        <f>'Headcount Planning'!B18</f>
        <v/>
      </c>
      <c r="D9" s="3">
        <f>'Headcount Planning'!C18</f>
        <v/>
      </c>
      <c r="E9" s="3">
        <f>'Headcount Planning'!D18</f>
        <v/>
      </c>
      <c r="F9" s="3">
        <f>'Headcount Planning'!E18</f>
        <v/>
      </c>
    </row>
    <row r="10">
      <c r="A10" s="3" t="inlineStr">
        <is>
          <t>Consultant</t>
        </is>
      </c>
      <c r="B10" s="3">
        <f>'Headcount Planning'!F19</f>
        <v/>
      </c>
      <c r="C10" s="3">
        <f>'Headcount Planning'!B19</f>
        <v/>
      </c>
      <c r="D10" s="3">
        <f>'Headcount Planning'!C19</f>
        <v/>
      </c>
      <c r="E10" s="3">
        <f>'Headcount Planning'!D19</f>
        <v/>
      </c>
      <c r="F10" s="3">
        <f>'Headcount Planning'!E19</f>
        <v/>
      </c>
    </row>
    <row r="11">
      <c r="A11" s="3" t="inlineStr">
        <is>
          <t>Junior Consultant</t>
        </is>
      </c>
      <c r="B11" s="3">
        <f>'Headcount Planning'!F20</f>
        <v/>
      </c>
      <c r="C11" s="3">
        <f>'Headcount Planning'!B20</f>
        <v/>
      </c>
      <c r="D11" s="3">
        <f>'Headcount Planning'!C20</f>
        <v/>
      </c>
      <c r="E11" s="3">
        <f>'Headcount Planning'!D20</f>
        <v/>
      </c>
      <c r="F11" s="3">
        <f>'Headcount Planning'!E20</f>
        <v/>
      </c>
    </row>
    <row r="12">
      <c r="A12" s="2" t="inlineStr">
        <is>
          <t>Total</t>
        </is>
      </c>
      <c r="B12" s="3">
        <f>SUM(B7:B11)</f>
        <v/>
      </c>
      <c r="C12" s="3">
        <f>SUM(C7:C11)</f>
        <v/>
      </c>
      <c r="D12" s="3">
        <f>SUM(D7:D11)</f>
        <v/>
      </c>
      <c r="E12" s="3">
        <f>SUM(E7:E11)</f>
        <v/>
      </c>
      <c r="F12" s="3">
        <f>SUM(F7:F11)</f>
        <v/>
      </c>
    </row>
    <row r="13"/>
    <row r="14">
      <c r="A14" s="2" t="inlineStr">
        <is>
          <t>Hiring Schedule</t>
        </is>
      </c>
    </row>
    <row r="15">
      <c r="A15" s="8" t="inlineStr">
        <is>
          <t>Role</t>
        </is>
      </c>
      <c r="B15" s="8" t="inlineStr">
        <is>
          <t>Hire #</t>
        </is>
      </c>
      <c r="C15" s="8" t="inlineStr">
        <is>
          <t>Planned Start Date</t>
        </is>
      </c>
      <c r="D15" s="8" t="inlineStr">
        <is>
          <t>Level</t>
        </is>
      </c>
      <c r="E15" s="8" t="inlineStr">
        <is>
          <t>Ramp-up Period (days)</t>
        </is>
      </c>
      <c r="F15" s="8" t="inlineStr">
        <is>
          <t>Fully Productive Date</t>
        </is>
      </c>
      <c r="G15" s="8" t="inlineStr">
        <is>
          <t>Status</t>
        </is>
      </c>
    </row>
    <row r="16">
      <c r="A16" s="3" t="inlineStr">
        <is>
          <t>Implementation Director</t>
        </is>
      </c>
      <c r="B16" s="3" t="n">
        <v>1</v>
      </c>
      <c r="C16" s="13" t="inlineStr">
        <is>
          <t>2025-10-01</t>
        </is>
      </c>
      <c r="D16" s="3" t="inlineStr">
        <is>
          <t>Senior</t>
        </is>
      </c>
      <c r="E16" s="3">
        <f>'Inputs &amp; Assumptions'!B29</f>
        <v/>
      </c>
      <c r="F16" s="13">
        <f>C16+E16</f>
        <v/>
      </c>
      <c r="G16" s="3" t="inlineStr">
        <is>
          <t>Planned</t>
        </is>
      </c>
    </row>
    <row r="17">
      <c r="A17" s="3" t="inlineStr">
        <is>
          <t>Implementation Manager</t>
        </is>
      </c>
      <c r="B17" s="3" t="n">
        <v>1</v>
      </c>
      <c r="C17" s="13" t="inlineStr">
        <is>
          <t>2025-04-15</t>
        </is>
      </c>
      <c r="D17" s="3" t="inlineStr">
        <is>
          <t>Senior</t>
        </is>
      </c>
      <c r="E17" s="3">
        <f>'Inputs &amp; Assumptions'!B29</f>
        <v/>
      </c>
      <c r="F17" s="13">
        <f>C17+E17</f>
        <v/>
      </c>
      <c r="G17" s="3" t="inlineStr">
        <is>
          <t>Planned</t>
        </is>
      </c>
    </row>
    <row r="18">
      <c r="A18" s="3" t="inlineStr">
        <is>
          <t>Implementation Manager</t>
        </is>
      </c>
      <c r="B18" s="3" t="n">
        <v>2</v>
      </c>
      <c r="C18" s="13" t="inlineStr">
        <is>
          <t>2025-09-01</t>
        </is>
      </c>
      <c r="D18" s="3" t="inlineStr">
        <is>
          <t>Senior</t>
        </is>
      </c>
      <c r="E18" s="3">
        <f>'Inputs &amp; Assumptions'!B29</f>
        <v/>
      </c>
      <c r="F18" s="13">
        <f>C18+E18</f>
        <v/>
      </c>
      <c r="G18" s="3" t="inlineStr">
        <is>
          <t>Planned</t>
        </is>
      </c>
    </row>
    <row r="19">
      <c r="A19" s="3" t="inlineStr">
        <is>
          <t>Senior Consultant</t>
        </is>
      </c>
      <c r="B19" s="3" t="n">
        <v>1</v>
      </c>
      <c r="C19" s="13" t="inlineStr">
        <is>
          <t>2025-04-01</t>
        </is>
      </c>
      <c r="D19" s="3" t="inlineStr">
        <is>
          <t>Senior</t>
        </is>
      </c>
      <c r="E19" s="3">
        <f>'Inputs &amp; Assumptions'!B29</f>
        <v/>
      </c>
      <c r="F19" s="13">
        <f>C19+E19</f>
        <v/>
      </c>
      <c r="G19" s="3" t="inlineStr">
        <is>
          <t>Planned</t>
        </is>
      </c>
    </row>
    <row r="20">
      <c r="A20" s="3" t="inlineStr">
        <is>
          <t>Senior Consultant</t>
        </is>
      </c>
      <c r="B20" s="3" t="n">
        <v>2</v>
      </c>
      <c r="C20" s="13" t="inlineStr">
        <is>
          <t>2025-07-01</t>
        </is>
      </c>
      <c r="D20" s="3" t="inlineStr">
        <is>
          <t>Senior</t>
        </is>
      </c>
      <c r="E20" s="3">
        <f>'Inputs &amp; Assumptions'!B29</f>
        <v/>
      </c>
      <c r="F20" s="13">
        <f>C20+E20</f>
        <v/>
      </c>
      <c r="G20" s="3" t="inlineStr">
        <is>
          <t>Planned</t>
        </is>
      </c>
    </row>
    <row r="21">
      <c r="A21" s="3" t="inlineStr">
        <is>
          <t>Senior Consultant</t>
        </is>
      </c>
      <c r="B21" s="3" t="n">
        <v>3</v>
      </c>
      <c r="C21" s="13" t="inlineStr">
        <is>
          <t>2025-10-01</t>
        </is>
      </c>
      <c r="D21" s="3" t="inlineStr">
        <is>
          <t>Senior</t>
        </is>
      </c>
      <c r="E21" s="3">
        <f>'Inputs &amp; Assumptions'!B29</f>
        <v/>
      </c>
      <c r="F21" s="13">
        <f>C21+E21</f>
        <v/>
      </c>
      <c r="G21" s="3" t="inlineStr">
        <is>
          <t>Planned</t>
        </is>
      </c>
    </row>
    <row r="22">
      <c r="A22" s="3" t="inlineStr">
        <is>
          <t>Consultant</t>
        </is>
      </c>
      <c r="B22" s="3" t="n">
        <v>1</v>
      </c>
      <c r="C22" s="13" t="inlineStr">
        <is>
          <t>2025-04-01</t>
        </is>
      </c>
      <c r="D22" s="3" t="inlineStr">
        <is>
          <t>Mid</t>
        </is>
      </c>
      <c r="E22" s="3">
        <f>'Inputs &amp; Assumptions'!B30</f>
        <v/>
      </c>
      <c r="F22" s="13">
        <f>C22+E22</f>
        <v/>
      </c>
      <c r="G22" s="3" t="inlineStr">
        <is>
          <t>Planned</t>
        </is>
      </c>
    </row>
    <row r="23">
      <c r="A23" s="3" t="inlineStr">
        <is>
          <t>Consultant</t>
        </is>
      </c>
      <c r="B23" s="3" t="n">
        <v>2</v>
      </c>
      <c r="C23" s="13" t="inlineStr">
        <is>
          <t>2025-07-01</t>
        </is>
      </c>
      <c r="D23" s="3" t="inlineStr">
        <is>
          <t>Mid</t>
        </is>
      </c>
      <c r="E23" s="3">
        <f>'Inputs &amp; Assumptions'!B30</f>
        <v/>
      </c>
      <c r="F23" s="13">
        <f>C23+E23</f>
        <v/>
      </c>
      <c r="G23" s="3" t="inlineStr">
        <is>
          <t>Planned</t>
        </is>
      </c>
    </row>
    <row r="24">
      <c r="A24" s="3" t="inlineStr">
        <is>
          <t>Consultant</t>
        </is>
      </c>
      <c r="B24" s="3" t="n">
        <v>3</v>
      </c>
      <c r="C24" s="13" t="inlineStr">
        <is>
          <t>2025-08-01</t>
        </is>
      </c>
      <c r="D24" s="3" t="inlineStr">
        <is>
          <t>Mid</t>
        </is>
      </c>
      <c r="E24" s="3">
        <f>'Inputs &amp; Assumptions'!B30</f>
        <v/>
      </c>
      <c r="F24" s="13">
        <f>C24+E24</f>
        <v/>
      </c>
      <c r="G24" s="3" t="inlineStr">
        <is>
          <t>Planned</t>
        </is>
      </c>
    </row>
    <row r="25">
      <c r="A25" s="3" t="inlineStr">
        <is>
          <t>Consultant</t>
        </is>
      </c>
      <c r="B25" s="3" t="n">
        <v>4</v>
      </c>
      <c r="C25" s="13" t="inlineStr">
        <is>
          <t>2025-10-01</t>
        </is>
      </c>
      <c r="D25" s="3" t="inlineStr">
        <is>
          <t>Mid</t>
        </is>
      </c>
      <c r="E25" s="3">
        <f>'Inputs &amp; Assumptions'!B30</f>
        <v/>
      </c>
      <c r="F25" s="13">
        <f>C25+E25</f>
        <v/>
      </c>
      <c r="G25" s="3" t="inlineStr">
        <is>
          <t>Planned</t>
        </is>
      </c>
    </row>
    <row r="26">
      <c r="A26" s="3" t="inlineStr">
        <is>
          <t>Junior Consultant</t>
        </is>
      </c>
      <c r="B26" s="3" t="n">
        <v>1</v>
      </c>
      <c r="C26" s="13" t="inlineStr">
        <is>
          <t>2025-04-01</t>
        </is>
      </c>
      <c r="D26" s="3" t="inlineStr">
        <is>
          <t>Junior</t>
        </is>
      </c>
      <c r="E26" s="3">
        <f>'Inputs &amp; Assumptions'!B31</f>
        <v/>
      </c>
      <c r="F26" s="13">
        <f>C26+E26</f>
        <v/>
      </c>
      <c r="G26" s="3" t="inlineStr">
        <is>
          <t>Planned</t>
        </is>
      </c>
    </row>
    <row r="27">
      <c r="A27" s="3" t="inlineStr">
        <is>
          <t>Junior Consultant</t>
        </is>
      </c>
      <c r="B27" s="3" t="n">
        <v>2</v>
      </c>
      <c r="C27" s="13" t="inlineStr">
        <is>
          <t>2025-04-15</t>
        </is>
      </c>
      <c r="D27" s="3" t="inlineStr">
        <is>
          <t>Junior</t>
        </is>
      </c>
      <c r="E27" s="3">
        <f>'Inputs &amp; Assumptions'!B31</f>
        <v/>
      </c>
      <c r="F27" s="13">
        <f>C27+E27</f>
        <v/>
      </c>
      <c r="G27" s="3" t="inlineStr">
        <is>
          <t>Planned</t>
        </is>
      </c>
    </row>
    <row r="28">
      <c r="A28" s="3" t="inlineStr">
        <is>
          <t>Junior Consultant</t>
        </is>
      </c>
      <c r="B28" s="3" t="n">
        <v>3</v>
      </c>
      <c r="C28" s="13" t="inlineStr">
        <is>
          <t>2025-07-01</t>
        </is>
      </c>
      <c r="D28" s="3" t="inlineStr">
        <is>
          <t>Junior</t>
        </is>
      </c>
      <c r="E28" s="3">
        <f>'Inputs &amp; Assumptions'!B31</f>
        <v/>
      </c>
      <c r="F28" s="13">
        <f>C28+E28</f>
        <v/>
      </c>
      <c r="G28" s="3" t="inlineStr">
        <is>
          <t>Planned</t>
        </is>
      </c>
    </row>
    <row r="29">
      <c r="A29" s="3" t="inlineStr">
        <is>
          <t>Junior Consultant</t>
        </is>
      </c>
      <c r="B29" s="3" t="n">
        <v>4</v>
      </c>
      <c r="C29" s="13" t="inlineStr">
        <is>
          <t>2025-10-01</t>
        </is>
      </c>
      <c r="D29" s="3" t="inlineStr">
        <is>
          <t>Junior</t>
        </is>
      </c>
      <c r="E29" s="3">
        <f>'Inputs &amp; Assumptions'!B31</f>
        <v/>
      </c>
      <c r="F29" s="13">
        <f>C29+E29</f>
        <v/>
      </c>
      <c r="G29" s="3" t="inlineStr">
        <is>
          <t>Planned</t>
        </is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F20"/>
  <sheetViews>
    <sheetView workbookViewId="0">
      <selection activeCell="A1" sqref="A1"/>
    </sheetView>
  </sheetViews>
  <sheetFormatPr baseColWidth="8" defaultRowHeight="15"/>
  <cols>
    <col width="25" customWidth="1" min="1" max="1"/>
    <col width="18" customWidth="1" min="2" max="2"/>
    <col width="18" customWidth="1" min="3" max="3"/>
    <col width="18" customWidth="1" min="4" max="4"/>
    <col width="18" customWidth="1" min="5" max="5"/>
    <col width="18" customWidth="1" min="6" max="6"/>
  </cols>
  <sheetData>
    <row r="1">
      <c r="A1" s="1" t="inlineStr">
        <is>
          <t>Labor Cost Forecast</t>
        </is>
      </c>
    </row>
    <row r="2"/>
    <row r="3">
      <c r="A3" s="3" t="inlineStr">
        <is>
          <t>This sheet calculates labor costs based on the headcount plan and salary assumptions.</t>
        </is>
      </c>
    </row>
    <row r="4"/>
    <row r="5">
      <c r="A5" s="2" t="inlineStr">
        <is>
          <t>Quarterly Labor Cost</t>
        </is>
      </c>
    </row>
    <row r="6">
      <c r="A6" s="8" t="inlineStr">
        <is>
          <t>Role</t>
        </is>
      </c>
      <c r="B6" s="8" t="inlineStr">
        <is>
          <t>Q1</t>
        </is>
      </c>
      <c r="C6" s="8" t="inlineStr">
        <is>
          <t>Q2</t>
        </is>
      </c>
      <c r="D6" s="8" t="inlineStr">
        <is>
          <t>Q3</t>
        </is>
      </c>
      <c r="E6" s="8" t="inlineStr">
        <is>
          <t>Q4</t>
        </is>
      </c>
      <c r="F6" s="8" t="inlineStr">
        <is>
          <t>Annual</t>
        </is>
      </c>
    </row>
    <row r="7">
      <c r="A7" s="3" t="inlineStr">
        <is>
          <t>Implementation Director</t>
        </is>
      </c>
      <c r="B7" s="11">
        <f>=AVERAGE('Headcount Planning'!B7,'Headcount Planning'!B34)*'Inputs &amp; Assumptions'!C5*(1+'Inputs &amp; Assumptions'!D5+'Inputs &amp; Assumptions'!E5+'Inputs &amp; Assumptions'!F5)*0.25</f>
        <v/>
      </c>
      <c r="C7" s="11">
        <f>=AVERAGE('Headcount Planning'!B34,'Headcount Planning'!C34)*'Inputs &amp; Assumptions'!C5*(1+'Inputs &amp; Assumptions'!D5+'Inputs &amp; Assumptions'!E5+'Inputs &amp; Assumptions'!F5)*0.25</f>
        <v/>
      </c>
      <c r="D7" s="11">
        <f>=AVERAGE('Headcount Planning'!C34,'Headcount Planning'!D34)*'Inputs &amp; Assumptions'!C5*(1+'Inputs &amp; Assumptions'!D5+'Inputs &amp; Assumptions'!E5+'Inputs &amp; Assumptions'!F5)*0.25</f>
        <v/>
      </c>
      <c r="E7" s="11">
        <f>=AVERAGE('Headcount Planning'!D34,'Headcount Planning'!E34)*'Inputs &amp; Assumptions'!C5*(1+'Inputs &amp; Assumptions'!D5+'Inputs &amp; Assumptions'!E5+'Inputs &amp; Assumptions'!F5)*0.25</f>
        <v/>
      </c>
      <c r="F7" s="11">
        <f>SUM(B7:E7)</f>
        <v/>
      </c>
    </row>
    <row r="8">
      <c r="A8" s="3" t="inlineStr">
        <is>
          <t>Implementation Manager</t>
        </is>
      </c>
      <c r="B8" s="11">
        <f>=AVERAGE('Headcount Planning'!B8,'Headcount Planning'!B35)*'Inputs &amp; Assumptions'!C6*(1+'Inputs &amp; Assumptions'!D6+'Inputs &amp; Assumptions'!E6+'Inputs &amp; Assumptions'!F6)*0.25</f>
        <v/>
      </c>
      <c r="C8" s="11">
        <f>=AVERAGE('Headcount Planning'!B35,'Headcount Planning'!C35)*'Inputs &amp; Assumptions'!C6*(1+'Inputs &amp; Assumptions'!D6+'Inputs &amp; Assumptions'!E6+'Inputs &amp; Assumptions'!F6)*0.25</f>
        <v/>
      </c>
      <c r="D8" s="11">
        <f>=AVERAGE('Headcount Planning'!C35,'Headcount Planning'!D35)*'Inputs &amp; Assumptions'!C6*(1+'Inputs &amp; Assumptions'!D6+'Inputs &amp; Assumptions'!E6+'Inputs &amp; Assumptions'!F6)*0.25</f>
        <v/>
      </c>
      <c r="E8" s="11">
        <f>=AVERAGE('Headcount Planning'!D35,'Headcount Planning'!E35)*'Inputs &amp; Assumptions'!C6*(1+'Inputs &amp; Assumptions'!D6+'Inputs &amp; Assumptions'!E6+'Inputs &amp; Assumptions'!F6)*0.25</f>
        <v/>
      </c>
      <c r="F8" s="11">
        <f>SUM(B8:E8)</f>
        <v/>
      </c>
    </row>
    <row r="9">
      <c r="A9" s="3" t="inlineStr">
        <is>
          <t>Senior Consultant</t>
        </is>
      </c>
      <c r="B9" s="11">
        <f>=AVERAGE('Headcount Planning'!B9,'Headcount Planning'!B36)*'Inputs &amp; Assumptions'!C7*(1+'Inputs &amp; Assumptions'!D7+'Inputs &amp; Assumptions'!E7+'Inputs &amp; Assumptions'!F7)*0.25</f>
        <v/>
      </c>
      <c r="C9" s="11">
        <f>=AVERAGE('Headcount Planning'!B36,'Headcount Planning'!C36)*'Inputs &amp; Assumptions'!C7*(1+'Inputs &amp; Assumptions'!D7+'Inputs &amp; Assumptions'!E7+'Inputs &amp; Assumptions'!F7)*0.25</f>
        <v/>
      </c>
      <c r="D9" s="11">
        <f>=AVERAGE('Headcount Planning'!C36,'Headcount Planning'!D36)*'Inputs &amp; Assumptions'!C7*(1+'Inputs &amp; Assumptions'!D7+'Inputs &amp; Assumptions'!E7+'Inputs &amp; Assumptions'!F7)*0.25</f>
        <v/>
      </c>
      <c r="E9" s="11">
        <f>=AVERAGE('Headcount Planning'!D36,'Headcount Planning'!E36)*'Inputs &amp; Assumptions'!C7*(1+'Inputs &amp; Assumptions'!D7+'Inputs &amp; Assumptions'!E7+'Inputs &amp; Assumptions'!F7)*0.25</f>
        <v/>
      </c>
      <c r="F9" s="11">
        <f>SUM(B9:E9)</f>
        <v/>
      </c>
    </row>
    <row r="10">
      <c r="A10" s="3" t="inlineStr">
        <is>
          <t>Consultant</t>
        </is>
      </c>
      <c r="B10" s="11">
        <f>=AVERAGE('Headcount Planning'!B10,'Headcount Planning'!B37)*'Inputs &amp; Assumptions'!C8*(1+'Inputs &amp; Assumptions'!D8+'Inputs &amp; Assumptions'!E8+'Inputs &amp; Assumptions'!F8)*0.25</f>
        <v/>
      </c>
      <c r="C10" s="11">
        <f>=AVERAGE('Headcount Planning'!B37,'Headcount Planning'!C37)*'Inputs &amp; Assumptions'!C8*(1+'Inputs &amp; Assumptions'!D8+'Inputs &amp; Assumptions'!E8+'Inputs &amp; Assumptions'!F8)*0.25</f>
        <v/>
      </c>
      <c r="D10" s="11">
        <f>=AVERAGE('Headcount Planning'!C37,'Headcount Planning'!D37)*'Inputs &amp; Assumptions'!C8*(1+'Inputs &amp; Assumptions'!D8+'Inputs &amp; Assumptions'!E8+'Inputs &amp; Assumptions'!F8)*0.25</f>
        <v/>
      </c>
      <c r="E10" s="11">
        <f>=AVERAGE('Headcount Planning'!D37,'Headcount Planning'!E37)*'Inputs &amp; Assumptions'!C8*(1+'Inputs &amp; Assumptions'!D8+'Inputs &amp; Assumptions'!E8+'Inputs &amp; Assumptions'!F8)*0.25</f>
        <v/>
      </c>
      <c r="F10" s="11">
        <f>SUM(B10:E10)</f>
        <v/>
      </c>
    </row>
    <row r="11">
      <c r="A11" s="3" t="inlineStr">
        <is>
          <t>Junior Consultant</t>
        </is>
      </c>
      <c r="B11" s="11">
        <f>=AVERAGE('Headcount Planning'!B11,'Headcount Planning'!B38)*'Inputs &amp; Assumptions'!C9*(1+'Inputs &amp; Assumptions'!D9+'Inputs &amp; Assumptions'!E9+'Inputs &amp; Assumptions'!F9)*0.25</f>
        <v/>
      </c>
      <c r="C11" s="11">
        <f>=AVERAGE('Headcount Planning'!B38,'Headcount Planning'!C38)*'Inputs &amp; Assumptions'!C9*(1+'Inputs &amp; Assumptions'!D9+'Inputs &amp; Assumptions'!E9+'Inputs &amp; Assumptions'!F9)*0.25</f>
        <v/>
      </c>
      <c r="D11" s="11">
        <f>=AVERAGE('Headcount Planning'!C38,'Headcount Planning'!D38)*'Inputs &amp; Assumptions'!C9*(1+'Inputs &amp; Assumptions'!D9+'Inputs &amp; Assumptions'!E9+'Inputs &amp; Assumptions'!F9)*0.25</f>
        <v/>
      </c>
      <c r="E11" s="11">
        <f>=AVERAGE('Headcount Planning'!D38,'Headcount Planning'!E38)*'Inputs &amp; Assumptions'!C9*(1+'Inputs &amp; Assumptions'!D9+'Inputs &amp; Assumptions'!E9+'Inputs &amp; Assumptions'!F9)*0.25</f>
        <v/>
      </c>
      <c r="F11" s="11">
        <f>SUM(B11:E11)</f>
        <v/>
      </c>
    </row>
    <row r="12">
      <c r="A12" s="2" t="inlineStr">
        <is>
          <t>Total</t>
        </is>
      </c>
      <c r="B12" s="14">
        <f>SUM(B7:B11)</f>
        <v/>
      </c>
      <c r="C12" s="14">
        <f>SUM(C7:C11)</f>
        <v/>
      </c>
      <c r="D12" s="14">
        <f>SUM(D7:D11)</f>
        <v/>
      </c>
      <c r="E12" s="14">
        <f>SUM(E7:E11)</f>
        <v/>
      </c>
      <c r="F12" s="14">
        <f>SUM(F7:F11)</f>
        <v/>
      </c>
    </row>
    <row r="13"/>
    <row r="14">
      <c r="A14" s="2" t="inlineStr">
        <is>
          <t>Labor Cost Breakdown</t>
        </is>
      </c>
    </row>
    <row r="15">
      <c r="A15" s="8" t="inlineStr">
        <is>
          <t>Component</t>
        </is>
      </c>
      <c r="B15" s="8" t="inlineStr">
        <is>
          <t>Q1</t>
        </is>
      </c>
      <c r="C15" s="8" t="inlineStr">
        <is>
          <t>Q2</t>
        </is>
      </c>
      <c r="D15" s="8" t="inlineStr">
        <is>
          <t>Q3</t>
        </is>
      </c>
      <c r="E15" s="8" t="inlineStr">
        <is>
          <t>Q4</t>
        </is>
      </c>
      <c r="F15" s="8" t="inlineStr">
        <is>
          <t>Annual</t>
        </is>
      </c>
    </row>
    <row r="16">
      <c r="A16" s="3" t="inlineStr">
        <is>
          <t>Base Salary</t>
        </is>
      </c>
      <c r="B16" s="11">
        <f>AVERAGE('Headcount Planning'!B7,'Headcount Planning'!B34)*'Inputs &amp; Assumptions'!C5*0.25+AVERAGE('Headcount Planning'!B8,'Headcount Planning'!B35)*'Inputs &amp; Assumptions'!C6*0.25+AVERAGE('Headcount Planning'!B9,'Headcount Planning'!B36)*'Inputs &amp; Assumptions'!C7*0.25+AVERAGE('Headcount Planning'!B10,'Headcount Planning'!B37)*'Inputs &amp; Assumptions'!C8*0.25+AVERAGE('Headcount Planning'!B11,'Headcount Planning'!B38)*'Inputs &amp; Assumptions'!C9*0.25</f>
        <v/>
      </c>
      <c r="C16" s="11">
        <f>AVERAGE('Headcount Planning'!B34,'Headcount Planning'!C34)*'Inputs &amp; Assumptions'!C5*0.25+AVERAGE('Headcount Planning'!B35,'Headcount Planning'!C35)*'Inputs &amp; Assumptions'!C6*0.25+AVERAGE('Headcount Planning'!B36,'Headcount Planning'!C36)*'Inputs &amp; Assumptions'!C7*0.25+AVERAGE('Headcount Planning'!B37,'Headcount Planning'!C37)*'Inputs &amp; Assumptions'!C8*0.25+AVERAGE('Headcount Planning'!B38,'Headcount Planning'!C38)*'Inputs &amp; Assumptions'!C9*0.25</f>
        <v/>
      </c>
      <c r="D16" s="11">
        <f>AVERAGE('Headcount Planning'!C34,'Headcount Planning'!D34)*'Inputs &amp; Assumptions'!C5*0.25+AVERAGE('Headcount Planning'!C35,'Headcount Planning'!D35)*'Inputs &amp; Assumptions'!C6*0.25+AVERAGE('Headcount Planning'!C36,'Headcount Planning'!D36)*'Inputs &amp; Assumptions'!C7*0.25+AVERAGE('Headcount Planning'!C37,'Headcount Planning'!D37)*'Inputs &amp; Assumptions'!C8*0.25+AVERAGE('Headcount Planning'!C38,'Headcount Planning'!D38)*'Inputs &amp; Assumptions'!C9*0.25</f>
        <v/>
      </c>
      <c r="E16" s="11">
        <f>AVERAGE('Headcount Planning'!D34,'Headcount Planning'!E34)*'Inputs &amp; Assumptions'!C5*0.25+AVERAGE('Headcount Planning'!D35,'Headcount Planning'!E35)*'Inputs &amp; Assumptions'!C6*0.25+AVERAGE('Headcount Planning'!D36,'Headcount Planning'!E36)*'Inputs &amp; Assumptions'!C7*0.25+AVERAGE('Headcount Planning'!D37,'Headcount Planning'!E37)*'Inputs &amp; Assumptions'!C8*0.25+AVERAGE('Headcount Planning'!D38,'Headcount Planning'!E38)*'Inputs &amp; Assumptions'!C9*0.25</f>
        <v/>
      </c>
      <c r="F16" s="11">
        <f>SUM(B16:E16)</f>
        <v/>
      </c>
    </row>
    <row r="17">
      <c r="A17" s="3" t="inlineStr">
        <is>
          <t>Benefits</t>
        </is>
      </c>
      <c r="B17" s="11">
        <f>B16*SUMPRODUCT('Headcount Planning'!B34:'B38,'Inputs &amp; Assumptions'!D5:D9)/SUM('Headcount Planning'!B34:'B38)</f>
        <v/>
      </c>
      <c r="C17" s="11">
        <f>C16*SUMPRODUCT('Headcount Planning'!C34:'C38,'Inputs &amp; Assumptions'!D5:D9)/SUM('Headcount Planning'!C34:'C38)</f>
        <v/>
      </c>
      <c r="D17" s="11">
        <f>D16*SUMPRODUCT('Headcount Planning'!D34:'D38,'Inputs &amp; Assumptions'!D5:D9)/SUM('Headcount Planning'!D34:'D38)</f>
        <v/>
      </c>
      <c r="E17" s="11">
        <f>E16*SUMPRODUCT('Headcount Planning'!E34:'E38,'Inputs &amp; Assumptions'!D5:D9)/SUM('Headcount Planning'!E34:'E38)</f>
        <v/>
      </c>
      <c r="F17" s="11">
        <f>SUM(B17:E17)</f>
        <v/>
      </c>
    </row>
    <row r="18">
      <c r="A18" s="3" t="inlineStr">
        <is>
          <t>Taxes</t>
        </is>
      </c>
      <c r="B18" s="11">
        <f>B16*SUMPRODUCT('Headcount Planning'!B34:'B38,'Inputs &amp; Assumptions'!E5:E9)/SUM('Headcount Planning'!B34:'B38)</f>
        <v/>
      </c>
      <c r="C18" s="11">
        <f>C16*SUMPRODUCT('Headcount Planning'!C34:'C38,'Inputs &amp; Assumptions'!E5:E9)/SUM('Headcount Planning'!C34:'C38)</f>
        <v/>
      </c>
      <c r="D18" s="11">
        <f>D16*SUMPRODUCT('Headcount Planning'!D34:'D38,'Inputs &amp; Assumptions'!E5:E9)/SUM('Headcount Planning'!D34:'D38)</f>
        <v/>
      </c>
      <c r="E18" s="11">
        <f>E16*SUMPRODUCT('Headcount Planning'!E34:'E38,'Inputs &amp; Assumptions'!E5:E9)/SUM('Headcount Planning'!E34:'E38)</f>
        <v/>
      </c>
      <c r="F18" s="11">
        <f>SUM(B18:E18)</f>
        <v/>
      </c>
    </row>
    <row r="19">
      <c r="A19" s="3" t="inlineStr">
        <is>
          <t>Overhead</t>
        </is>
      </c>
      <c r="B19" s="11">
        <f>B16*SUMPRODUCT('Headcount Planning'!B34:'B38,'Inputs &amp; Assumptions'!F5:F9)/SUM('Headcount Planning'!B34:'B38)</f>
        <v/>
      </c>
      <c r="C19" s="11">
        <f>C16*SUMPRODUCT('Headcount Planning'!C34:'C38,'Inputs &amp; Assumptions'!F5:F9)/SUM('Headcount Planning'!C34:'C38)</f>
        <v/>
      </c>
      <c r="D19" s="11">
        <f>D16*SUMPRODUCT('Headcount Planning'!D34:'D38,'Inputs &amp; Assumptions'!F5:F9)/SUM('Headcount Planning'!D34:'D38)</f>
        <v/>
      </c>
      <c r="E19" s="11">
        <f>E16*SUMPRODUCT('Headcount Planning'!E34:'E38,'Inputs &amp; Assumptions'!F5:F9)/SUM('Headcount Planning'!E34:'E38)</f>
        <v/>
      </c>
      <c r="F19" s="11">
        <f>SUM(B19:E19)</f>
        <v/>
      </c>
    </row>
    <row r="20">
      <c r="A20" s="3" t="inlineStr">
        <is>
          <t>Total Labor Cost</t>
        </is>
      </c>
      <c r="B20" s="11">
        <f>SUM(B16:B19)</f>
        <v/>
      </c>
      <c r="C20" s="11">
        <f>SUM(C16:C19)</f>
        <v/>
      </c>
      <c r="D20" s="11">
        <f>SUM(D16:D19)</f>
        <v/>
      </c>
      <c r="E20" s="11">
        <f>SUM(E16:E19)</f>
        <v/>
      </c>
      <c r="F20" s="11">
        <f>SUM(B20:E20)</f>
        <v/>
      </c>
    </row>
  </sheetData>
  <pageMargins left="0.75" right="0.75" top="1" bottom="1" header="0.5" footer="0.5"/>
  <drawing xmlns:r="http://schemas.openxmlformats.org/officeDocument/2006/relationships" r:id="rId1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F31"/>
  <sheetViews>
    <sheetView workbookViewId="0">
      <selection activeCell="A1" sqref="A1"/>
    </sheetView>
  </sheetViews>
  <sheetFormatPr baseColWidth="8" defaultRowHeight="15"/>
  <cols>
    <col width="25" customWidth="1" min="1" max="1"/>
    <col width="18" customWidth="1" min="2" max="2"/>
    <col width="18" customWidth="1" min="3" max="3"/>
    <col width="18" customWidth="1" min="4" max="4"/>
    <col width="18" customWidth="1" min="5" max="5"/>
    <col width="18" customWidth="1" min="6" max="6"/>
  </cols>
  <sheetData>
    <row r="1">
      <c r="A1" s="1" t="inlineStr">
        <is>
          <t>Capacity Planning</t>
        </is>
      </c>
    </row>
    <row r="2"/>
    <row r="3">
      <c r="A3" s="3" t="inlineStr">
        <is>
          <t>This sheet calculates available capacity and billable hours based on headcount and utilization targets.</t>
        </is>
      </c>
    </row>
    <row r="4"/>
    <row r="5">
      <c r="A5" s="2" t="inlineStr">
        <is>
          <t>Quarterly Capacity (Hours)</t>
        </is>
      </c>
    </row>
    <row r="6">
      <c r="A6" s="8" t="inlineStr">
        <is>
          <t>Level</t>
        </is>
      </c>
      <c r="B6" s="8" t="inlineStr">
        <is>
          <t>Q1</t>
        </is>
      </c>
      <c r="C6" s="8" t="inlineStr">
        <is>
          <t>Q2</t>
        </is>
      </c>
      <c r="D6" s="8" t="inlineStr">
        <is>
          <t>Q3</t>
        </is>
      </c>
      <c r="E6" s="8" t="inlineStr">
        <is>
          <t>Q4</t>
        </is>
      </c>
      <c r="F6" s="8" t="inlineStr">
        <is>
          <t>Annual</t>
        </is>
      </c>
    </row>
    <row r="7">
      <c r="A7" s="3" t="inlineStr">
        <is>
          <t>Senior</t>
        </is>
      </c>
      <c r="B7" s="15">
        <f>=AVERAGE('Headcount Planning'!B43,'Headcount Planning'!B43)*'Inputs &amp; Assumptions'!B25*0.25</f>
        <v/>
      </c>
      <c r="C7" s="15">
        <f>=AVERAGE('Headcount Planning'!B43,'Headcount Planning'!C43)*'Inputs &amp; Assumptions'!B25*0.25</f>
        <v/>
      </c>
      <c r="D7" s="15">
        <f>=AVERAGE('Headcount Planning'!C43,'Headcount Planning'!D43)*'Inputs &amp; Assumptions'!B25*0.25</f>
        <v/>
      </c>
      <c r="E7" s="15">
        <f>=AVERAGE('Headcount Planning'!D43,'Headcount Planning'!E43)*'Inputs &amp; Assumptions'!B25*0.25</f>
        <v/>
      </c>
      <c r="F7" s="15">
        <f>SUM(B7:E7)</f>
        <v/>
      </c>
    </row>
    <row r="8">
      <c r="A8" s="3" t="inlineStr">
        <is>
          <t>Mid</t>
        </is>
      </c>
      <c r="B8" s="15">
        <f>=AVERAGE('Headcount Planning'!B44,'Headcount Planning'!B44)*'Inputs &amp; Assumptions'!B25*0.25</f>
        <v/>
      </c>
      <c r="C8" s="15">
        <f>=AVERAGE('Headcount Planning'!B44,'Headcount Planning'!C44)*'Inputs &amp; Assumptions'!B25*0.25</f>
        <v/>
      </c>
      <c r="D8" s="15">
        <f>=AVERAGE('Headcount Planning'!C44,'Headcount Planning'!D44)*'Inputs &amp; Assumptions'!B25*0.25</f>
        <v/>
      </c>
      <c r="E8" s="15">
        <f>=AVERAGE('Headcount Planning'!D44,'Headcount Planning'!E44)*'Inputs &amp; Assumptions'!B25*0.25</f>
        <v/>
      </c>
      <c r="F8" s="15">
        <f>SUM(B8:E8)</f>
        <v/>
      </c>
    </row>
    <row r="9">
      <c r="A9" s="3" t="inlineStr">
        <is>
          <t>Junior</t>
        </is>
      </c>
      <c r="B9" s="15">
        <f>=AVERAGE('Headcount Planning'!B45,'Headcount Planning'!B45)*'Inputs &amp; Assumptions'!B25*0.25</f>
        <v/>
      </c>
      <c r="C9" s="15">
        <f>=AVERAGE('Headcount Planning'!B45,'Headcount Planning'!C45)*'Inputs &amp; Assumptions'!B25*0.25</f>
        <v/>
      </c>
      <c r="D9" s="15">
        <f>=AVERAGE('Headcount Planning'!C45,'Headcount Planning'!D45)*'Inputs &amp; Assumptions'!B25*0.25</f>
        <v/>
      </c>
      <c r="E9" s="15">
        <f>=AVERAGE('Headcount Planning'!D45,'Headcount Planning'!E45)*'Inputs &amp; Assumptions'!B25*0.25</f>
        <v/>
      </c>
      <c r="F9" s="15">
        <f>SUM(B9:E9)</f>
        <v/>
      </c>
    </row>
    <row r="10">
      <c r="A10" s="2" t="inlineStr">
        <is>
          <t>Total</t>
        </is>
      </c>
      <c r="B10" s="16">
        <f>SUM(B7:B9)</f>
        <v/>
      </c>
      <c r="C10" s="16">
        <f>SUM(C7:C9)</f>
        <v/>
      </c>
      <c r="D10" s="16">
        <f>SUM(D7:D9)</f>
        <v/>
      </c>
      <c r="E10" s="16">
        <f>SUM(E7:E9)</f>
        <v/>
      </c>
      <c r="F10" s="16">
        <f>SUM(F7:F9)</f>
        <v/>
      </c>
    </row>
    <row r="11"/>
    <row r="12">
      <c r="A12" s="2" t="inlineStr">
        <is>
          <t>Billable Hours</t>
        </is>
      </c>
    </row>
    <row r="13">
      <c r="A13" s="8" t="inlineStr">
        <is>
          <t>Level</t>
        </is>
      </c>
      <c r="B13" s="8" t="inlineStr">
        <is>
          <t>Q1</t>
        </is>
      </c>
      <c r="C13" s="8" t="inlineStr">
        <is>
          <t>Q2</t>
        </is>
      </c>
      <c r="D13" s="8" t="inlineStr">
        <is>
          <t>Q3</t>
        </is>
      </c>
      <c r="E13" s="8" t="inlineStr">
        <is>
          <t>Q4</t>
        </is>
      </c>
      <c r="F13" s="8" t="inlineStr">
        <is>
          <t>Annual</t>
        </is>
      </c>
    </row>
    <row r="14">
      <c r="A14" s="3" t="inlineStr">
        <is>
          <t>Senior</t>
        </is>
      </c>
      <c r="B14" s="15">
        <f>B7*'Inputs &amp; Assumptions'!B37</f>
        <v/>
      </c>
      <c r="C14" s="15">
        <f>C7*'Inputs &amp; Assumptions'!B37</f>
        <v/>
      </c>
      <c r="D14" s="15">
        <f>D7*'Inputs &amp; Assumptions'!B37</f>
        <v/>
      </c>
      <c r="E14" s="15">
        <f>E7*'Inputs &amp; Assumptions'!B37</f>
        <v/>
      </c>
      <c r="F14" s="15">
        <f>SUM(B14:E14)</f>
        <v/>
      </c>
    </row>
    <row r="15">
      <c r="A15" s="3" t="inlineStr">
        <is>
          <t>Mid</t>
        </is>
      </c>
      <c r="B15" s="15">
        <f>B8*'Inputs &amp; Assumptions'!B38</f>
        <v/>
      </c>
      <c r="C15" s="15">
        <f>C8*'Inputs &amp; Assumptions'!B38</f>
        <v/>
      </c>
      <c r="D15" s="15">
        <f>D8*'Inputs &amp; Assumptions'!B38</f>
        <v/>
      </c>
      <c r="E15" s="15">
        <f>E8*'Inputs &amp; Assumptions'!B38</f>
        <v/>
      </c>
      <c r="F15" s="15">
        <f>SUM(B15:E15)</f>
        <v/>
      </c>
    </row>
    <row r="16">
      <c r="A16" s="3" t="inlineStr">
        <is>
          <t>Junior</t>
        </is>
      </c>
      <c r="B16" s="15">
        <f>B9*'Inputs &amp; Assumptions'!B39</f>
        <v/>
      </c>
      <c r="C16" s="15">
        <f>C9*'Inputs &amp; Assumptions'!B39</f>
        <v/>
      </c>
      <c r="D16" s="15">
        <f>D9*'Inputs &amp; Assumptions'!B39</f>
        <v/>
      </c>
      <c r="E16" s="15">
        <f>E9*'Inputs &amp; Assumptions'!B39</f>
        <v/>
      </c>
      <c r="F16" s="15">
        <f>SUM(B16:E16)</f>
        <v/>
      </c>
    </row>
    <row r="17">
      <c r="A17" s="2" t="inlineStr">
        <is>
          <t>Total</t>
        </is>
      </c>
      <c r="B17" s="16">
        <f>SUM(B14:B16)</f>
        <v/>
      </c>
      <c r="C17" s="16">
        <f>SUM(C14:C16)</f>
        <v/>
      </c>
      <c r="D17" s="16">
        <f>SUM(D14:D16)</f>
        <v/>
      </c>
      <c r="E17" s="16">
        <f>SUM(E14:E16)</f>
        <v/>
      </c>
      <c r="F17" s="16">
        <f>SUM(F14:F16)</f>
        <v/>
      </c>
    </row>
    <row r="18"/>
    <row r="19">
      <c r="A19" s="2" t="inlineStr">
        <is>
          <t>Non-Billable Hours</t>
        </is>
      </c>
    </row>
    <row r="20">
      <c r="A20" s="8" t="inlineStr">
        <is>
          <t>Level</t>
        </is>
      </c>
      <c r="B20" s="8" t="inlineStr">
        <is>
          <t>Q1</t>
        </is>
      </c>
      <c r="C20" s="8" t="inlineStr">
        <is>
          <t>Q2</t>
        </is>
      </c>
      <c r="D20" s="8" t="inlineStr">
        <is>
          <t>Q3</t>
        </is>
      </c>
      <c r="E20" s="8" t="inlineStr">
        <is>
          <t>Q4</t>
        </is>
      </c>
      <c r="F20" s="8" t="inlineStr">
        <is>
          <t>Annual</t>
        </is>
      </c>
    </row>
    <row r="21">
      <c r="A21" s="3" t="inlineStr">
        <is>
          <t>Senior</t>
        </is>
      </c>
      <c r="B21" s="15">
        <f>B7-B14</f>
        <v/>
      </c>
      <c r="C21" s="15">
        <f>C7-C14</f>
        <v/>
      </c>
      <c r="D21" s="15">
        <f>D7-D14</f>
        <v/>
      </c>
      <c r="E21" s="15">
        <f>E7-E14</f>
        <v/>
      </c>
      <c r="F21" s="15">
        <f>SUM(B21:E21)</f>
        <v/>
      </c>
    </row>
    <row r="22">
      <c r="A22" s="3" t="inlineStr">
        <is>
          <t>Mid</t>
        </is>
      </c>
      <c r="B22" s="15">
        <f>B8-B15</f>
        <v/>
      </c>
      <c r="C22" s="15">
        <f>C8-C15</f>
        <v/>
      </c>
      <c r="D22" s="15">
        <f>D8-D15</f>
        <v/>
      </c>
      <c r="E22" s="15">
        <f>E8-E15</f>
        <v/>
      </c>
      <c r="F22" s="15">
        <f>SUM(B22:E22)</f>
        <v/>
      </c>
    </row>
    <row r="23">
      <c r="A23" s="3" t="inlineStr">
        <is>
          <t>Junior</t>
        </is>
      </c>
      <c r="B23" s="15">
        <f>B9-B16</f>
        <v/>
      </c>
      <c r="C23" s="15">
        <f>C9-C16</f>
        <v/>
      </c>
      <c r="D23" s="15">
        <f>D9-D16</f>
        <v/>
      </c>
      <c r="E23" s="15">
        <f>E9-E16</f>
        <v/>
      </c>
      <c r="F23" s="15">
        <f>SUM(B23:E23)</f>
        <v/>
      </c>
    </row>
    <row r="24">
      <c r="A24" s="2" t="inlineStr">
        <is>
          <t>Total</t>
        </is>
      </c>
      <c r="B24" s="16">
        <f>SUM(B21:B23)</f>
        <v/>
      </c>
      <c r="C24" s="16">
        <f>SUM(C21:C23)</f>
        <v/>
      </c>
      <c r="D24" s="16">
        <f>SUM(D21:D23)</f>
        <v/>
      </c>
      <c r="E24" s="16">
        <f>SUM(E21:E23)</f>
        <v/>
      </c>
      <c r="F24" s="16">
        <f>SUM(F21:F23)</f>
        <v/>
      </c>
    </row>
    <row r="25"/>
    <row r="26">
      <c r="A26" s="2" t="inlineStr">
        <is>
          <t>Utilization Summary</t>
        </is>
      </c>
    </row>
    <row r="27">
      <c r="A27" s="8" t="inlineStr">
        <is>
          <t>Level</t>
        </is>
      </c>
      <c r="B27" s="8" t="inlineStr">
        <is>
          <t>Q1</t>
        </is>
      </c>
      <c r="C27" s="8" t="inlineStr">
        <is>
          <t>Q2</t>
        </is>
      </c>
      <c r="D27" s="8" t="inlineStr">
        <is>
          <t>Q3</t>
        </is>
      </c>
      <c r="E27" s="8" t="inlineStr">
        <is>
          <t>Q4</t>
        </is>
      </c>
      <c r="F27" s="8" t="inlineStr">
        <is>
          <t>Annual</t>
        </is>
      </c>
    </row>
    <row r="28">
      <c r="A28" s="3" t="inlineStr">
        <is>
          <t>Senior</t>
        </is>
      </c>
      <c r="B28" s="17">
        <f>B14/B7</f>
        <v/>
      </c>
      <c r="C28" s="17">
        <f>C14/C7</f>
        <v/>
      </c>
      <c r="D28" s="17">
        <f>D14/D7</f>
        <v/>
      </c>
      <c r="E28" s="17">
        <f>E14/E7</f>
        <v/>
      </c>
      <c r="F28" s="17">
        <f>F14/F7</f>
        <v/>
      </c>
    </row>
    <row r="29">
      <c r="A29" s="3" t="inlineStr">
        <is>
          <t>Mid</t>
        </is>
      </c>
      <c r="B29" s="17">
        <f>B15/B8</f>
        <v/>
      </c>
      <c r="C29" s="17">
        <f>C15/C8</f>
        <v/>
      </c>
      <c r="D29" s="17">
        <f>D15/D8</f>
        <v/>
      </c>
      <c r="E29" s="17">
        <f>E15/E8</f>
        <v/>
      </c>
      <c r="F29" s="17">
        <f>F15/F8</f>
        <v/>
      </c>
    </row>
    <row r="30">
      <c r="A30" s="3" t="inlineStr">
        <is>
          <t>Junior</t>
        </is>
      </c>
      <c r="B30" s="17">
        <f>B16/B9</f>
        <v/>
      </c>
      <c r="C30" s="17">
        <f>C16/C9</f>
        <v/>
      </c>
      <c r="D30" s="17">
        <f>D16/D9</f>
        <v/>
      </c>
      <c r="E30" s="17">
        <f>E16/E9</f>
        <v/>
      </c>
      <c r="F30" s="17">
        <f>F16/F9</f>
        <v/>
      </c>
    </row>
    <row r="31">
      <c r="A31" s="2" t="inlineStr">
        <is>
          <t>Overall</t>
        </is>
      </c>
      <c r="B31" s="18">
        <f>B17/B10</f>
        <v/>
      </c>
      <c r="C31" s="18">
        <f>C17/C10</f>
        <v/>
      </c>
      <c r="D31" s="18">
        <f>D17/D10</f>
        <v/>
      </c>
      <c r="E31" s="18">
        <f>E17/E10</f>
        <v/>
      </c>
      <c r="F31" s="18">
        <f>F17/F10</f>
        <v/>
      </c>
    </row>
  </sheetData>
  <pageMargins left="0.75" right="0.75" top="1" bottom="1" header="0.5" footer="0.5"/>
  <drawing xmlns:r="http://schemas.openxmlformats.org/officeDocument/2006/relationships" r:id="rId1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H42"/>
  <sheetViews>
    <sheetView workbookViewId="0">
      <selection activeCell="A1" sqref="A1"/>
    </sheetView>
  </sheetViews>
  <sheetFormatPr baseColWidth="8" defaultRowHeight="15"/>
  <cols>
    <col width="20" customWidth="1" min="1" max="1"/>
    <col width="25" customWidth="1" min="2" max="2"/>
    <col width="15" customWidth="1" min="3" max="3"/>
    <col width="15" customWidth="1" min="4" max="4"/>
    <col width="15" customWidth="1" min="5" max="5"/>
    <col width="15" customWidth="1" min="6" max="6"/>
    <col width="15" customWidth="1" min="7" max="7"/>
    <col width="15" customWidth="1" min="8" max="8"/>
  </cols>
  <sheetData>
    <row r="1">
      <c r="A1" s="1" t="inlineStr">
        <is>
          <t>Project Planning</t>
        </is>
      </c>
    </row>
    <row r="2"/>
    <row r="3">
      <c r="A3" s="3" t="inlineStr">
        <is>
          <t>This sheet allows you to plan the mix of projects by type and quarter.</t>
        </is>
      </c>
    </row>
    <row r="4"/>
    <row r="5">
      <c r="A5" s="2" t="inlineStr">
        <is>
          <t>Project Mix</t>
        </is>
      </c>
    </row>
    <row r="6">
      <c r="A6" s="8" t="inlineStr">
        <is>
          <t>Project Type</t>
        </is>
      </c>
      <c r="B6" s="8" t="inlineStr">
        <is>
          <t>Q1</t>
        </is>
      </c>
      <c r="C6" s="8" t="inlineStr">
        <is>
          <t>Q2</t>
        </is>
      </c>
      <c r="D6" s="8" t="inlineStr">
        <is>
          <t>Q3</t>
        </is>
      </c>
      <c r="E6" s="8" t="inlineStr">
        <is>
          <t>Q4</t>
        </is>
      </c>
      <c r="F6" s="8" t="inlineStr">
        <is>
          <t>Annual</t>
        </is>
      </c>
    </row>
    <row r="7">
      <c r="A7" s="3" t="inlineStr">
        <is>
          <t>Small</t>
        </is>
      </c>
      <c r="B7" s="4" t="n">
        <v>5</v>
      </c>
      <c r="C7" s="4" t="n">
        <v>6</v>
      </c>
      <c r="D7" s="4" t="n">
        <v>7</v>
      </c>
      <c r="E7" s="4" t="n">
        <v>8</v>
      </c>
      <c r="F7" s="3">
        <f>SUM(B7:E7)</f>
        <v/>
      </c>
    </row>
    <row r="8">
      <c r="A8" s="3" t="inlineStr">
        <is>
          <t>Medium</t>
        </is>
      </c>
      <c r="B8" s="4" t="n">
        <v>4</v>
      </c>
      <c r="C8" s="4" t="n">
        <v>5</v>
      </c>
      <c r="D8" s="4" t="n">
        <v>6</v>
      </c>
      <c r="E8" s="4" t="n">
        <v>7</v>
      </c>
      <c r="F8" s="3">
        <f>SUM(B8:E8)</f>
        <v/>
      </c>
    </row>
    <row r="9">
      <c r="A9" s="3" t="inlineStr">
        <is>
          <t>Enterprise</t>
        </is>
      </c>
      <c r="B9" s="4" t="n">
        <v>2</v>
      </c>
      <c r="C9" s="4" t="n">
        <v>2</v>
      </c>
      <c r="D9" s="4" t="n">
        <v>3</v>
      </c>
      <c r="E9" s="4" t="n">
        <v>3</v>
      </c>
      <c r="F9" s="3">
        <f>SUM(B9:E9)</f>
        <v/>
      </c>
    </row>
    <row r="10">
      <c r="A10" s="2" t="inlineStr">
        <is>
          <t>Total</t>
        </is>
      </c>
      <c r="B10" s="2">
        <f>SUM(B7:B9)</f>
        <v/>
      </c>
      <c r="C10" s="2">
        <f>SUM(C7:C9)</f>
        <v/>
      </c>
      <c r="D10" s="2">
        <f>SUM(D7:D9)</f>
        <v/>
      </c>
      <c r="E10" s="2">
        <f>SUM(E7:E9)</f>
        <v/>
      </c>
      <c r="F10" s="2">
        <f>SUM(F7:F9)</f>
        <v/>
      </c>
    </row>
    <row r="11"/>
    <row r="12">
      <c r="A12" s="2" t="inlineStr">
        <is>
          <t>Resource Requirements (Hours)</t>
        </is>
      </c>
    </row>
    <row r="13">
      <c r="A13" s="8" t="inlineStr">
        <is>
          <t>Project Type</t>
        </is>
      </c>
      <c r="B13" s="8" t="inlineStr">
        <is>
          <t>Level</t>
        </is>
      </c>
      <c r="C13" s="8" t="inlineStr">
        <is>
          <t>Hours per Project</t>
        </is>
      </c>
      <c r="D13" s="8" t="inlineStr">
        <is>
          <t>Q1 Hours</t>
        </is>
      </c>
      <c r="E13" s="8" t="inlineStr">
        <is>
          <t>Q2 Hours</t>
        </is>
      </c>
      <c r="F13" s="8" t="inlineStr">
        <is>
          <t>Q3 Hours</t>
        </is>
      </c>
      <c r="G13" s="8" t="inlineStr">
        <is>
          <t>Q4 Hours</t>
        </is>
      </c>
      <c r="H13" s="8" t="inlineStr">
        <is>
          <t>Annual Hours</t>
        </is>
      </c>
    </row>
    <row r="14">
      <c r="A14" s="3" t="inlineStr">
        <is>
          <t>Small</t>
        </is>
      </c>
      <c r="B14" s="3" t="inlineStr">
        <is>
          <t>Senior</t>
        </is>
      </c>
      <c r="C14" s="3" t="n">
        <v>100</v>
      </c>
      <c r="D14" s="3">
        <f>B7*C14</f>
        <v/>
      </c>
      <c r="E14" s="3">
        <f>C7*C14</f>
        <v/>
      </c>
      <c r="F14" s="3">
        <f>D7*C14</f>
        <v/>
      </c>
      <c r="G14" s="3">
        <f>E7*C14</f>
        <v/>
      </c>
      <c r="H14" s="3">
        <f>SUM(D14:G14)</f>
        <v/>
      </c>
    </row>
    <row r="15">
      <c r="A15" s="3" t="inlineStr">
        <is>
          <t>Small</t>
        </is>
      </c>
      <c r="B15" s="3" t="inlineStr">
        <is>
          <t>Mid</t>
        </is>
      </c>
      <c r="C15" s="3" t="n">
        <v>100</v>
      </c>
      <c r="D15" s="3">
        <f>B7*C15</f>
        <v/>
      </c>
      <c r="E15" s="3">
        <f>C7*C15</f>
        <v/>
      </c>
      <c r="F15" s="3">
        <f>D7*C15</f>
        <v/>
      </c>
      <c r="G15" s="3">
        <f>E7*C15</f>
        <v/>
      </c>
      <c r="H15" s="3">
        <f>SUM(D15:G15)</f>
        <v/>
      </c>
    </row>
    <row r="16">
      <c r="A16" s="3" t="inlineStr">
        <is>
          <t>Small</t>
        </is>
      </c>
      <c r="B16" s="3" t="inlineStr">
        <is>
          <t>Junior</t>
        </is>
      </c>
      <c r="C16" s="3" t="n">
        <v>100</v>
      </c>
      <c r="D16" s="3">
        <f>B7*C16</f>
        <v/>
      </c>
      <c r="E16" s="3">
        <f>C7*C16</f>
        <v/>
      </c>
      <c r="F16" s="3">
        <f>D7*C16</f>
        <v/>
      </c>
      <c r="G16" s="3">
        <f>E7*C16</f>
        <v/>
      </c>
      <c r="H16" s="3">
        <f>SUM(D16:G16)</f>
        <v/>
      </c>
    </row>
    <row r="17">
      <c r="A17" s="3" t="inlineStr">
        <is>
          <t>Medium</t>
        </is>
      </c>
      <c r="B17" s="3" t="inlineStr">
        <is>
          <t>Senior</t>
        </is>
      </c>
      <c r="C17" s="3" t="n">
        <v>200</v>
      </c>
      <c r="D17" s="3">
        <f>B8*C17</f>
        <v/>
      </c>
      <c r="E17" s="3">
        <f>C8*C17</f>
        <v/>
      </c>
      <c r="F17" s="3">
        <f>D8*C17</f>
        <v/>
      </c>
      <c r="G17" s="3">
        <f>E8*C17</f>
        <v/>
      </c>
      <c r="H17" s="3">
        <f>SUM(D17:G17)</f>
        <v/>
      </c>
    </row>
    <row r="18">
      <c r="A18" s="3" t="inlineStr">
        <is>
          <t>Medium</t>
        </is>
      </c>
      <c r="B18" s="3" t="inlineStr">
        <is>
          <t>Mid</t>
        </is>
      </c>
      <c r="C18" s="3" t="n">
        <v>400</v>
      </c>
      <c r="D18" s="3">
        <f>B8*C18</f>
        <v/>
      </c>
      <c r="E18" s="3">
        <f>C8*C18</f>
        <v/>
      </c>
      <c r="F18" s="3">
        <f>D8*C18</f>
        <v/>
      </c>
      <c r="G18" s="3">
        <f>E8*C18</f>
        <v/>
      </c>
      <c r="H18" s="3">
        <f>SUM(D18:G18)</f>
        <v/>
      </c>
    </row>
    <row r="19">
      <c r="A19" s="3" t="inlineStr">
        <is>
          <t>Medium</t>
        </is>
      </c>
      <c r="B19" s="3" t="inlineStr">
        <is>
          <t>Junior</t>
        </is>
      </c>
      <c r="C19" s="3" t="n">
        <v>400</v>
      </c>
      <c r="D19" s="3">
        <f>B8*C19</f>
        <v/>
      </c>
      <c r="E19" s="3">
        <f>C8*C19</f>
        <v/>
      </c>
      <c r="F19" s="3">
        <f>D8*C19</f>
        <v/>
      </c>
      <c r="G19" s="3">
        <f>E8*C19</f>
        <v/>
      </c>
      <c r="H19" s="3">
        <f>SUM(D19:G19)</f>
        <v/>
      </c>
    </row>
    <row r="20">
      <c r="A20" s="3" t="inlineStr">
        <is>
          <t>Enterprise</t>
        </is>
      </c>
      <c r="B20" s="3" t="inlineStr">
        <is>
          <t>Senior</t>
        </is>
      </c>
      <c r="C20" s="3" t="n">
        <v>560</v>
      </c>
      <c r="D20" s="3">
        <f>B9*C20</f>
        <v/>
      </c>
      <c r="E20" s="3">
        <f>C9*C20</f>
        <v/>
      </c>
      <c r="F20" s="3">
        <f>D9*C20</f>
        <v/>
      </c>
      <c r="G20" s="3">
        <f>E9*C20</f>
        <v/>
      </c>
      <c r="H20" s="3">
        <f>SUM(D20:G20)</f>
        <v/>
      </c>
    </row>
    <row r="21">
      <c r="A21" s="3" t="inlineStr">
        <is>
          <t>Enterprise</t>
        </is>
      </c>
      <c r="B21" s="3" t="inlineStr">
        <is>
          <t>Mid</t>
        </is>
      </c>
      <c r="C21" s="3" t="n">
        <v>840</v>
      </c>
      <c r="D21" s="3">
        <f>B9*C21</f>
        <v/>
      </c>
      <c r="E21" s="3">
        <f>C9*C21</f>
        <v/>
      </c>
      <c r="F21" s="3">
        <f>D9*C21</f>
        <v/>
      </c>
      <c r="G21" s="3">
        <f>E9*C21</f>
        <v/>
      </c>
      <c r="H21" s="3">
        <f>SUM(D21:G21)</f>
        <v/>
      </c>
    </row>
    <row r="22">
      <c r="A22" s="3" t="inlineStr">
        <is>
          <t>Enterprise</t>
        </is>
      </c>
      <c r="B22" s="3" t="inlineStr">
        <is>
          <t>Junior</t>
        </is>
      </c>
      <c r="C22" s="3" t="n">
        <v>560</v>
      </c>
      <c r="D22" s="3">
        <f>B9*C22</f>
        <v/>
      </c>
      <c r="E22" s="3">
        <f>C9*C22</f>
        <v/>
      </c>
      <c r="F22" s="3">
        <f>D9*C22</f>
        <v/>
      </c>
      <c r="G22" s="3">
        <f>E9*C22</f>
        <v/>
      </c>
      <c r="H22" s="3">
        <f>SUM(D22:G22)</f>
        <v/>
      </c>
    </row>
    <row r="23">
      <c r="A23" s="2" t="inlineStr">
        <is>
          <t>Total</t>
        </is>
      </c>
      <c r="B23" s="3" t="inlineStr">
        <is>
          <t>All Levels</t>
        </is>
      </c>
      <c r="D23" s="2">
        <f>SUM(D14:D22)</f>
        <v/>
      </c>
      <c r="E23" s="2">
        <f>SUM(E14:E22)</f>
        <v/>
      </c>
      <c r="F23" s="2">
        <f>SUM(F14:F22)</f>
        <v/>
      </c>
      <c r="G23" s="2">
        <f>SUM(G14:G22)</f>
        <v/>
      </c>
      <c r="H23" s="2">
        <f>SUM(H14:H22)</f>
        <v/>
      </c>
    </row>
    <row r="24"/>
    <row r="25">
      <c r="A25" s="2" t="inlineStr">
        <is>
          <t>Resource Requirements by Level</t>
        </is>
      </c>
    </row>
    <row r="26">
      <c r="A26" s="8" t="inlineStr">
        <is>
          <t>Level</t>
        </is>
      </c>
      <c r="B26" s="8" t="inlineStr">
        <is>
          <t>Q1 Hours</t>
        </is>
      </c>
      <c r="C26" s="8" t="inlineStr">
        <is>
          <t>Q2 Hours</t>
        </is>
      </c>
      <c r="D26" s="8" t="inlineStr">
        <is>
          <t>Q3 Hours</t>
        </is>
      </c>
      <c r="E26" s="8" t="inlineStr">
        <is>
          <t>Q4 Hours</t>
        </is>
      </c>
      <c r="F26" s="8" t="inlineStr">
        <is>
          <t>Annual Hours</t>
        </is>
      </c>
    </row>
    <row r="27">
      <c r="A27" s="3" t="inlineStr">
        <is>
          <t>Senior</t>
        </is>
      </c>
      <c r="B27" s="3">
        <f>D14+D17+D20</f>
        <v/>
      </c>
      <c r="C27" s="3">
        <f>E14+E17+E20</f>
        <v/>
      </c>
      <c r="D27" s="3">
        <f>F14+F17+F20</f>
        <v/>
      </c>
      <c r="E27" s="3">
        <f>G14+G17+G20</f>
        <v/>
      </c>
      <c r="F27" s="3">
        <f>SUM(B27:E27)</f>
        <v/>
      </c>
    </row>
    <row r="28">
      <c r="A28" s="3" t="inlineStr">
        <is>
          <t>Mid</t>
        </is>
      </c>
      <c r="B28" s="3">
        <f>D15+D18+D21</f>
        <v/>
      </c>
      <c r="C28" s="3">
        <f>E15+E18+E21</f>
        <v/>
      </c>
      <c r="D28" s="3">
        <f>F15+F18+F21</f>
        <v/>
      </c>
      <c r="E28" s="3">
        <f>G15+G18+G21</f>
        <v/>
      </c>
      <c r="F28" s="3">
        <f>SUM(B28:E28)</f>
        <v/>
      </c>
    </row>
    <row r="29">
      <c r="A29" s="3" t="inlineStr">
        <is>
          <t>Junior</t>
        </is>
      </c>
      <c r="B29" s="3">
        <f>D16+D19+D22</f>
        <v/>
      </c>
      <c r="C29" s="3">
        <f>E16+E19+E22</f>
        <v/>
      </c>
      <c r="D29" s="3">
        <f>F16+F19+F22</f>
        <v/>
      </c>
      <c r="E29" s="3">
        <f>G16+G19+G22</f>
        <v/>
      </c>
      <c r="F29" s="3">
        <f>SUM(B29:E29)</f>
        <v/>
      </c>
    </row>
    <row r="30">
      <c r="A30" s="2" t="inlineStr">
        <is>
          <t>Total</t>
        </is>
      </c>
      <c r="B30" s="2">
        <f>SUM(B27:B29)</f>
        <v/>
      </c>
      <c r="C30" s="2">
        <f>SUM(C27:C29)</f>
        <v/>
      </c>
      <c r="D30" s="2">
        <f>SUM(D27:D29)</f>
        <v/>
      </c>
      <c r="E30" s="2">
        <f>SUM(E27:E29)</f>
        <v/>
      </c>
      <c r="F30" s="2">
        <f>SUM(F27:F29)</f>
        <v/>
      </c>
    </row>
    <row r="31"/>
    <row r="32">
      <c r="A32" s="2" t="inlineStr">
        <is>
          <t>Capacity vs. Demand (Hours)</t>
        </is>
      </c>
    </row>
    <row r="33">
      <c r="A33" s="8" t="inlineStr">
        <is>
          <t>Level</t>
        </is>
      </c>
      <c r="B33" s="8" t="inlineStr">
        <is>
          <t>Metric</t>
        </is>
      </c>
      <c r="C33" s="8" t="inlineStr">
        <is>
          <t>Q1</t>
        </is>
      </c>
      <c r="D33" s="8" t="inlineStr">
        <is>
          <t>Q2</t>
        </is>
      </c>
      <c r="E33" s="8" t="inlineStr">
        <is>
          <t>Q3</t>
        </is>
      </c>
      <c r="F33" s="8" t="inlineStr">
        <is>
          <t>Q4</t>
        </is>
      </c>
      <c r="G33" s="8" t="inlineStr">
        <is>
          <t>Annual</t>
        </is>
      </c>
    </row>
    <row r="34">
      <c r="A34" s="3" t="inlineStr">
        <is>
          <t>Senior</t>
        </is>
      </c>
      <c r="B34" s="3" t="inlineStr">
        <is>
          <t>Capacity (Billable Hours)</t>
        </is>
      </c>
      <c r="C34" s="3">
        <f>'Capacity Planning'!C14</f>
        <v/>
      </c>
      <c r="D34" s="3">
        <f>'Capacity Planning'!D14</f>
        <v/>
      </c>
      <c r="E34" s="3">
        <f>'Capacity Planning'!E14</f>
        <v/>
      </c>
      <c r="F34" s="3">
        <f>'Capacity Planning'!F14</f>
        <v/>
      </c>
      <c r="G34" s="3">
        <f>SUM(C34:F34)</f>
        <v/>
      </c>
    </row>
    <row r="35">
      <c r="A35" s="3" t="inlineStr">
        <is>
          <t>Senior</t>
        </is>
      </c>
      <c r="B35" s="3" t="inlineStr">
        <is>
          <t>Demand (Project Hours)</t>
        </is>
      </c>
      <c r="C35" s="3">
        <f>B27</f>
        <v/>
      </c>
      <c r="D35" s="3">
        <f>C27</f>
        <v/>
      </c>
      <c r="E35" s="3">
        <f>D27</f>
        <v/>
      </c>
      <c r="F35" s="3">
        <f>E27</f>
        <v/>
      </c>
      <c r="G35" s="3">
        <f>SUM(C35:F35)</f>
        <v/>
      </c>
    </row>
    <row r="36">
      <c r="A36" s="3" t="inlineStr">
        <is>
          <t>Senior</t>
        </is>
      </c>
      <c r="B36" s="3" t="inlineStr">
        <is>
          <t>Surplus/(Deficit)</t>
        </is>
      </c>
      <c r="C36" s="3">
        <f>C34-C35</f>
        <v/>
      </c>
      <c r="D36" s="3">
        <f>D34-D35</f>
        <v/>
      </c>
      <c r="E36" s="3">
        <f>E34-E35</f>
        <v/>
      </c>
      <c r="F36" s="3">
        <f>F34-F35</f>
        <v/>
      </c>
      <c r="G36" s="3">
        <f>SUM(C36:F36)</f>
        <v/>
      </c>
    </row>
    <row r="37">
      <c r="A37" s="3" t="inlineStr">
        <is>
          <t>Mid</t>
        </is>
      </c>
      <c r="B37" s="3" t="inlineStr">
        <is>
          <t>Capacity (Billable Hours)</t>
        </is>
      </c>
      <c r="C37" s="3">
        <f>'Capacity Planning'!C15</f>
        <v/>
      </c>
      <c r="D37" s="3">
        <f>'Capacity Planning'!D15</f>
        <v/>
      </c>
      <c r="E37" s="3">
        <f>'Capacity Planning'!E15</f>
        <v/>
      </c>
      <c r="F37" s="3">
        <f>'Capacity Planning'!F15</f>
        <v/>
      </c>
      <c r="G37" s="3">
        <f>SUM(C37:F37)</f>
        <v/>
      </c>
    </row>
    <row r="38">
      <c r="A38" s="3" t="inlineStr">
        <is>
          <t>Mid</t>
        </is>
      </c>
      <c r="B38" s="3" t="inlineStr">
        <is>
          <t>Demand (Project Hours)</t>
        </is>
      </c>
      <c r="C38" s="3">
        <f>B28</f>
        <v/>
      </c>
      <c r="D38" s="3">
        <f>C28</f>
        <v/>
      </c>
      <c r="E38" s="3">
        <f>D28</f>
        <v/>
      </c>
      <c r="F38" s="3">
        <f>E28</f>
        <v/>
      </c>
      <c r="G38" s="3">
        <f>SUM(C38:F38)</f>
        <v/>
      </c>
    </row>
    <row r="39">
      <c r="A39" s="3" t="inlineStr">
        <is>
          <t>Mid</t>
        </is>
      </c>
      <c r="B39" s="3" t="inlineStr">
        <is>
          <t>Surplus/(Deficit)</t>
        </is>
      </c>
      <c r="C39" s="3">
        <f>C37-C38</f>
        <v/>
      </c>
      <c r="D39" s="3">
        <f>D37-D38</f>
        <v/>
      </c>
      <c r="E39" s="3">
        <f>E37-E38</f>
        <v/>
      </c>
      <c r="F39" s="3">
        <f>F37-F38</f>
        <v/>
      </c>
      <c r="G39" s="3">
        <f>SUM(C39:F39)</f>
        <v/>
      </c>
    </row>
    <row r="40">
      <c r="A40" s="3" t="inlineStr">
        <is>
          <t>Junior</t>
        </is>
      </c>
      <c r="B40" s="3" t="inlineStr">
        <is>
          <t>Capacity (Billable Hours)</t>
        </is>
      </c>
      <c r="C40" s="3">
        <f>'Capacity Planning'!C16</f>
        <v/>
      </c>
      <c r="D40" s="3">
        <f>'Capacity Planning'!D16</f>
        <v/>
      </c>
      <c r="E40" s="3">
        <f>'Capacity Planning'!E16</f>
        <v/>
      </c>
      <c r="F40" s="3">
        <f>'Capacity Planning'!F16</f>
        <v/>
      </c>
      <c r="G40" s="3">
        <f>SUM(C40:F40)</f>
        <v/>
      </c>
    </row>
    <row r="41">
      <c r="A41" s="3" t="inlineStr">
        <is>
          <t>Junior</t>
        </is>
      </c>
      <c r="B41" s="3" t="inlineStr">
        <is>
          <t>Demand (Project Hours)</t>
        </is>
      </c>
      <c r="C41" s="3">
        <f>B29</f>
        <v/>
      </c>
      <c r="D41" s="3">
        <f>C29</f>
        <v/>
      </c>
      <c r="E41" s="3">
        <f>D29</f>
        <v/>
      </c>
      <c r="F41" s="3">
        <f>E29</f>
        <v/>
      </c>
      <c r="G41" s="3">
        <f>SUM(C41:F41)</f>
        <v/>
      </c>
    </row>
    <row r="42">
      <c r="A42" s="3" t="inlineStr">
        <is>
          <t>Junior</t>
        </is>
      </c>
      <c r="B42" s="3" t="inlineStr">
        <is>
          <t>Surplus/(Deficit)</t>
        </is>
      </c>
      <c r="C42" s="3">
        <f>C40-C41</f>
        <v/>
      </c>
      <c r="D42" s="3">
        <f>D40-D41</f>
        <v/>
      </c>
      <c r="E42" s="3">
        <f>E40-E41</f>
        <v/>
      </c>
      <c r="F42" s="3">
        <f>F40-F41</f>
        <v/>
      </c>
      <c r="G42" s="3">
        <f>SUM(C42:F42)</f>
        <v/>
      </c>
    </row>
  </sheetData>
  <conditionalFormatting sqref="C36">
    <cfRule type="cellIs" priority="1" operator="lessThan" dxfId="0" stopIfTrue="1">
      <formula>0</formula>
    </cfRule>
  </conditionalFormatting>
  <conditionalFormatting sqref="D36">
    <cfRule type="cellIs" priority="2" operator="lessThan" dxfId="0" stopIfTrue="1">
      <formula>0</formula>
    </cfRule>
  </conditionalFormatting>
  <conditionalFormatting sqref="E36">
    <cfRule type="cellIs" priority="3" operator="lessThan" dxfId="0" stopIfTrue="1">
      <formula>0</formula>
    </cfRule>
  </conditionalFormatting>
  <conditionalFormatting sqref="F36">
    <cfRule type="cellIs" priority="4" operator="lessThan" dxfId="0" stopIfTrue="1">
      <formula>0</formula>
    </cfRule>
  </conditionalFormatting>
  <conditionalFormatting sqref="G36">
    <cfRule type="cellIs" priority="5" operator="lessThan" dxfId="0" stopIfTrue="1">
      <formula>0</formula>
    </cfRule>
  </conditionalFormatting>
  <conditionalFormatting sqref="C39">
    <cfRule type="cellIs" priority="6" operator="lessThan" dxfId="0" stopIfTrue="1">
      <formula>0</formula>
    </cfRule>
  </conditionalFormatting>
  <conditionalFormatting sqref="D39">
    <cfRule type="cellIs" priority="7" operator="lessThan" dxfId="0" stopIfTrue="1">
      <formula>0</formula>
    </cfRule>
  </conditionalFormatting>
  <conditionalFormatting sqref="E39">
    <cfRule type="cellIs" priority="8" operator="lessThan" dxfId="0" stopIfTrue="1">
      <formula>0</formula>
    </cfRule>
  </conditionalFormatting>
  <conditionalFormatting sqref="F39">
    <cfRule type="cellIs" priority="9" operator="lessThan" dxfId="0" stopIfTrue="1">
      <formula>0</formula>
    </cfRule>
  </conditionalFormatting>
  <conditionalFormatting sqref="G39">
    <cfRule type="cellIs" priority="10" operator="lessThan" dxfId="0" stopIfTrue="1">
      <formula>0</formula>
    </cfRule>
  </conditionalFormatting>
  <conditionalFormatting sqref="C42">
    <cfRule type="cellIs" priority="11" operator="lessThan" dxfId="0" stopIfTrue="1">
      <formula>0</formula>
    </cfRule>
  </conditionalFormatting>
  <conditionalFormatting sqref="D42">
    <cfRule type="cellIs" priority="12" operator="lessThan" dxfId="0" stopIfTrue="1">
      <formula>0</formula>
    </cfRule>
  </conditionalFormatting>
  <conditionalFormatting sqref="E42">
    <cfRule type="cellIs" priority="13" operator="lessThan" dxfId="0" stopIfTrue="1">
      <formula>0</formula>
    </cfRule>
  </conditionalFormatting>
  <conditionalFormatting sqref="F42">
    <cfRule type="cellIs" priority="14" operator="lessThan" dxfId="0" stopIfTrue="1">
      <formula>0</formula>
    </cfRule>
  </conditionalFormatting>
  <conditionalFormatting sqref="G42">
    <cfRule type="cellIs" priority="15" operator="lessThan" dxfId="0" stopIfTrue="1">
      <formula>0</formula>
    </cfRule>
  </conditionalFormatting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K21"/>
  <sheetViews>
    <sheetView workbookViewId="0">
      <selection activeCell="A1" sqref="A1"/>
    </sheetView>
  </sheetViews>
  <sheetFormatPr baseColWidth="8" defaultRowHeight="15"/>
  <cols>
    <col width="25" customWidth="1" min="1" max="1"/>
    <col width="15" customWidth="1" min="2" max="2"/>
    <col width="15" customWidth="1" min="3" max="3"/>
    <col width="15" customWidth="1" min="4" max="4"/>
    <col width="15" customWidth="1" min="5" max="5"/>
    <col width="15" customWidth="1" min="6" max="6"/>
    <col width="15" customWidth="1" min="7" max="7"/>
    <col width="15" customWidth="1" min="8" max="8"/>
    <col width="15" customWidth="1" min="9" max="9"/>
    <col width="15" customWidth="1" min="10" max="10"/>
    <col width="15" customWidth="1" min="11" max="11"/>
  </cols>
  <sheetData>
    <row r="1">
      <c r="A1" s="1" t="inlineStr">
        <is>
          <t>Revenue Forecast</t>
        </is>
      </c>
    </row>
    <row r="2"/>
    <row r="3">
      <c r="A3" s="3" t="inlineStr">
        <is>
          <t>This sheet forecasts revenue based on the project mix and average revenue per project type.</t>
        </is>
      </c>
    </row>
    <row r="4"/>
    <row r="5">
      <c r="A5" s="2" t="inlineStr">
        <is>
          <t>Revenue Forecast</t>
        </is>
      </c>
    </row>
    <row r="6">
      <c r="A6" s="8" t="inlineStr">
        <is>
          <t>Project Type</t>
        </is>
      </c>
      <c r="B6" s="8" t="inlineStr">
        <is>
          <t>Q1</t>
        </is>
      </c>
      <c r="C6" s="8" t="inlineStr">
        <is>
          <t>Q2</t>
        </is>
      </c>
      <c r="D6" s="8" t="inlineStr">
        <is>
          <t>Q3</t>
        </is>
      </c>
      <c r="E6" s="8" t="inlineStr">
        <is>
          <t>Q4</t>
        </is>
      </c>
      <c r="F6" s="8" t="inlineStr">
        <is>
          <t>Annual</t>
        </is>
      </c>
    </row>
    <row r="7">
      <c r="A7" s="3" t="inlineStr">
        <is>
          <t>Small</t>
        </is>
      </c>
      <c r="B7" s="11">
        <f>'Project Planning'!B7*'Inputs &amp; Assumptions'!I14</f>
        <v/>
      </c>
      <c r="C7" s="11">
        <f>'Project Planning'!C7*'Inputs &amp; Assumptions'!I14</f>
        <v/>
      </c>
      <c r="D7" s="11">
        <f>'Project Planning'!D7*'Inputs &amp; Assumptions'!I14</f>
        <v/>
      </c>
      <c r="E7" s="11">
        <f>'Project Planning'!E7*'Inputs &amp; Assumptions'!I14</f>
        <v/>
      </c>
      <c r="F7" s="11">
        <f>SUM(B7:E7)</f>
        <v/>
      </c>
    </row>
    <row r="8">
      <c r="A8" s="3" t="inlineStr">
        <is>
          <t>Medium</t>
        </is>
      </c>
      <c r="B8" s="11">
        <f>'Project Planning'!B8*'Inputs &amp; Assumptions'!I15</f>
        <v/>
      </c>
      <c r="C8" s="11">
        <f>'Project Planning'!C8*'Inputs &amp; Assumptions'!I15</f>
        <v/>
      </c>
      <c r="D8" s="11">
        <f>'Project Planning'!D8*'Inputs &amp; Assumptions'!I15</f>
        <v/>
      </c>
      <c r="E8" s="11">
        <f>'Project Planning'!E8*'Inputs &amp; Assumptions'!I15</f>
        <v/>
      </c>
      <c r="F8" s="11">
        <f>SUM(B8:E8)</f>
        <v/>
      </c>
    </row>
    <row r="9">
      <c r="A9" s="3" t="inlineStr">
        <is>
          <t>Enterprise</t>
        </is>
      </c>
      <c r="B9" s="11">
        <f>'Project Planning'!B9*'Inputs &amp; Assumptions'!I16</f>
        <v/>
      </c>
      <c r="C9" s="11">
        <f>'Project Planning'!C9*'Inputs &amp; Assumptions'!I16</f>
        <v/>
      </c>
      <c r="D9" s="11">
        <f>'Project Planning'!D9*'Inputs &amp; Assumptions'!I16</f>
        <v/>
      </c>
      <c r="E9" s="11">
        <f>'Project Planning'!E9*'Inputs &amp; Assumptions'!I16</f>
        <v/>
      </c>
      <c r="F9" s="11">
        <f>SUM(B9:E9)</f>
        <v/>
      </c>
    </row>
    <row r="10">
      <c r="A10" s="2" t="inlineStr">
        <is>
          <t>Total</t>
        </is>
      </c>
      <c r="B10" s="14">
        <f>SUM(B7:B9)</f>
        <v/>
      </c>
      <c r="C10" s="14">
        <f>SUM(C7:C9)</f>
        <v/>
      </c>
      <c r="D10" s="14">
        <f>SUM(D7:D9)</f>
        <v/>
      </c>
      <c r="E10" s="14">
        <f>SUM(E7:E9)</f>
        <v/>
      </c>
      <c r="F10" s="14">
        <f>SUM(F7:F9)</f>
        <v/>
      </c>
    </row>
    <row r="11"/>
    <row r="12">
      <c r="A12" s="2" t="inlineStr">
        <is>
          <t>Revenue per Consultant</t>
        </is>
      </c>
    </row>
    <row r="13">
      <c r="A13" s="8" t="inlineStr">
        <is>
          <t>Project Type</t>
        </is>
      </c>
      <c r="B13" s="8" t="inlineStr">
        <is>
          <t>Q1</t>
        </is>
      </c>
      <c r="C13" s="8" t="inlineStr">
        <is>
          <t>Q2</t>
        </is>
      </c>
      <c r="D13" s="8" t="inlineStr">
        <is>
          <t>Q3</t>
        </is>
      </c>
      <c r="E13" s="8" t="inlineStr">
        <is>
          <t>Q4</t>
        </is>
      </c>
      <c r="F13" s="8" t="inlineStr">
        <is>
          <t>Annual</t>
        </is>
      </c>
    </row>
    <row r="14">
      <c r="A14" s="3" t="inlineStr">
        <is>
          <t>Average Revenue per Consultant</t>
        </is>
      </c>
      <c r="B14" s="11">
        <f>B10/'Headcount Planning'!B39</f>
        <v/>
      </c>
      <c r="C14" s="11">
        <f>C10/'Headcount Planning'!C39</f>
        <v/>
      </c>
      <c r="D14" s="11">
        <f>D10/'Headcount Planning'!D39</f>
        <v/>
      </c>
      <c r="E14" s="11">
        <f>E10/'Headcount Planning'!E39</f>
        <v/>
      </c>
      <c r="F14" s="11">
        <f>F10/AVERAGE('Headcount Planning'!B39,'Headcount Planning'!C39,'Headcount Planning'!D39,'Headcount Planning'!E39)</f>
        <v/>
      </c>
    </row>
    <row r="15"/>
    <row r="16">
      <c r="A16" s="2" t="inlineStr">
        <is>
          <t>Revenue Recognition (POC Method)</t>
        </is>
      </c>
    </row>
    <row r="17">
      <c r="A17" s="8" t="inlineStr">
        <is>
          <t>Project Type</t>
        </is>
      </c>
      <c r="B17" s="8" t="inlineStr">
        <is>
          <t>Contract Value</t>
        </is>
      </c>
      <c r="C17" s="8" t="inlineStr">
        <is>
          <t>% Complete Q1</t>
        </is>
      </c>
      <c r="D17" s="8" t="inlineStr">
        <is>
          <t>% Complete Q2</t>
        </is>
      </c>
      <c r="E17" s="8" t="inlineStr">
        <is>
          <t>% Complete Q3</t>
        </is>
      </c>
      <c r="F17" s="8" t="inlineStr">
        <is>
          <t>% Complete Q4</t>
        </is>
      </c>
      <c r="G17" s="8" t="inlineStr">
        <is>
          <t>Revenue Q1</t>
        </is>
      </c>
      <c r="H17" s="8" t="inlineStr">
        <is>
          <t>Revenue Q2</t>
        </is>
      </c>
      <c r="I17" s="8" t="inlineStr">
        <is>
          <t>Revenue Q3</t>
        </is>
      </c>
      <c r="J17" s="8" t="inlineStr">
        <is>
          <t>Revenue Q4</t>
        </is>
      </c>
      <c r="K17" s="8" t="inlineStr">
        <is>
          <t>Total Revenue</t>
        </is>
      </c>
    </row>
    <row r="18">
      <c r="A18" s="3" t="inlineStr">
        <is>
          <t>Enterprise Project A</t>
        </is>
      </c>
      <c r="B18" s="11" t="n">
        <v>500000</v>
      </c>
      <c r="C18" s="19" t="n">
        <v>0.4</v>
      </c>
      <c r="D18" s="19" t="n">
        <v>0.85</v>
      </c>
      <c r="E18" s="19" t="n">
        <v>1</v>
      </c>
      <c r="F18" s="19" t="n">
        <v>1</v>
      </c>
      <c r="G18" s="11">
        <f>B18*C18</f>
        <v/>
      </c>
      <c r="H18" s="11">
        <f>B18*(D18-C18)</f>
        <v/>
      </c>
      <c r="I18" s="11">
        <f>B18*(E18-D18)</f>
        <v/>
      </c>
      <c r="J18" s="11">
        <f>B18*(F18-E18)</f>
        <v/>
      </c>
      <c r="K18" s="11">
        <f>SUM(G18:J18)</f>
        <v/>
      </c>
    </row>
    <row r="19">
      <c r="A19" s="3" t="inlineStr">
        <is>
          <t>Medium Project B</t>
        </is>
      </c>
      <c r="B19" s="11" t="n">
        <v>175000</v>
      </c>
      <c r="C19" s="19" t="n">
        <v>0</v>
      </c>
      <c r="D19" s="19" t="n">
        <v>0.5</v>
      </c>
      <c r="E19" s="19" t="n">
        <v>1</v>
      </c>
      <c r="F19" s="19" t="n">
        <v>1</v>
      </c>
      <c r="G19" s="11">
        <f>B19*C19</f>
        <v/>
      </c>
      <c r="H19" s="11">
        <f>B19*(D19-C19)</f>
        <v/>
      </c>
      <c r="I19" s="11">
        <f>B19*(E19-D19)</f>
        <v/>
      </c>
      <c r="J19" s="11">
        <f>B19*(F19-E19)</f>
        <v/>
      </c>
      <c r="K19" s="11">
        <f>SUM(G19:J19)</f>
        <v/>
      </c>
    </row>
    <row r="20">
      <c r="A20" s="3" t="inlineStr">
        <is>
          <t>Small Project C</t>
        </is>
      </c>
      <c r="B20" s="11" t="n">
        <v>50000</v>
      </c>
      <c r="C20" s="19" t="n">
        <v>0</v>
      </c>
      <c r="D20" s="19" t="n">
        <v>0</v>
      </c>
      <c r="E20" s="19" t="n">
        <v>0.6</v>
      </c>
      <c r="F20" s="19" t="n">
        <v>1</v>
      </c>
      <c r="G20" s="11">
        <f>B20*C20</f>
        <v/>
      </c>
      <c r="H20" s="11">
        <f>B20*(D20-C20)</f>
        <v/>
      </c>
      <c r="I20" s="11">
        <f>B20*(E20-D20)</f>
        <v/>
      </c>
      <c r="J20" s="11">
        <f>B20*(F20-E20)</f>
        <v/>
      </c>
      <c r="K20" s="11">
        <f>SUM(G20:J20)</f>
        <v/>
      </c>
    </row>
    <row r="21">
      <c r="A21" s="2" t="inlineStr">
        <is>
          <t>Total</t>
        </is>
      </c>
      <c r="B21" s="11">
        <f>SUM(B18:B20)</f>
        <v/>
      </c>
      <c r="G21" s="11">
        <f>SUM(G18:G20)</f>
        <v/>
      </c>
      <c r="H21" s="11">
        <f>SUM(H18:H20)</f>
        <v/>
      </c>
      <c r="I21" s="11">
        <f>SUM(I18:I20)</f>
        <v/>
      </c>
      <c r="J21" s="11">
        <f>SUM(J18:J20)</f>
        <v/>
      </c>
      <c r="K21" s="11">
        <f>SUM(K18:K20)</f>
        <v/>
      </c>
    </row>
  </sheetData>
  <pageMargins left="0.75" right="0.75" top="1" bottom="1" header="0.5" footer="0.5"/>
  <drawing xmlns:r="http://schemas.openxmlformats.org/officeDocument/2006/relationships" r:id="rId1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F28"/>
  <sheetViews>
    <sheetView workbookViewId="0">
      <selection activeCell="A1" sqref="A1"/>
    </sheetView>
  </sheetViews>
  <sheetFormatPr baseColWidth="8" defaultRowHeight="15"/>
  <cols>
    <col width="25" customWidth="1" min="1" max="1"/>
    <col width="30" customWidth="1" min="2" max="2"/>
    <col width="40" customWidth="1" min="3" max="3"/>
    <col width="20" customWidth="1" min="4" max="4"/>
    <col width="20" customWidth="1" min="5" max="5"/>
  </cols>
  <sheetData>
    <row r="1">
      <c r="A1" s="1" t="inlineStr">
        <is>
          <t>Margin Analysis</t>
        </is>
      </c>
    </row>
    <row r="2"/>
    <row r="3">
      <c r="A3" s="3" t="inlineStr">
        <is>
          <t>This sheet analyzes profitability by calculating gross margins and unit economics.</t>
        </is>
      </c>
    </row>
    <row r="4"/>
    <row r="5">
      <c r="A5" s="2" t="inlineStr">
        <is>
          <t>Gross Margin Analysis</t>
        </is>
      </c>
    </row>
    <row r="6">
      <c r="A6" s="8" t="inlineStr">
        <is>
          <t>Metric</t>
        </is>
      </c>
      <c r="B6" s="8" t="inlineStr">
        <is>
          <t>Q1</t>
        </is>
      </c>
      <c r="C6" s="8" t="inlineStr">
        <is>
          <t>Q2</t>
        </is>
      </c>
      <c r="D6" s="8" t="inlineStr">
        <is>
          <t>Q3</t>
        </is>
      </c>
      <c r="E6" s="8" t="inlineStr">
        <is>
          <t>Q4</t>
        </is>
      </c>
      <c r="F6" s="8" t="inlineStr">
        <is>
          <t>Annual</t>
        </is>
      </c>
    </row>
    <row r="7">
      <c r="A7" s="3" t="inlineStr">
        <is>
          <t>Revenue</t>
        </is>
      </c>
      <c r="B7" s="11">
        <f>'Revenue Forecast'!B10</f>
        <v/>
      </c>
      <c r="C7" s="11">
        <f>'Revenue Forecast'!C10</f>
        <v/>
      </c>
      <c r="D7" s="11">
        <f>'Revenue Forecast'!D10</f>
        <v/>
      </c>
      <c r="E7" s="11">
        <f>'Revenue Forecast'!E10</f>
        <v/>
      </c>
      <c r="F7" s="11">
        <f>SUM(B7:E7)</f>
        <v/>
      </c>
    </row>
    <row r="8">
      <c r="A8" s="3" t="inlineStr">
        <is>
          <t>Direct Labor Cost</t>
        </is>
      </c>
      <c r="B8" s="11">
        <f>'Labor Cost Forecast'!B12</f>
        <v/>
      </c>
      <c r="C8" s="11">
        <f>'Labor Cost Forecast'!C12</f>
        <v/>
      </c>
      <c r="D8" s="11">
        <f>'Labor Cost Forecast'!D12</f>
        <v/>
      </c>
      <c r="E8" s="11">
        <f>'Labor Cost Forecast'!E12</f>
        <v/>
      </c>
      <c r="F8" s="11">
        <f>SUM(B8:E8)</f>
        <v/>
      </c>
    </row>
    <row r="9">
      <c r="A9" s="3" t="inlineStr">
        <is>
          <t>Other Direct Costs</t>
        </is>
      </c>
      <c r="B9" s="11">
        <f>B7*0.05</f>
        <v/>
      </c>
      <c r="C9" s="11">
        <f>C7*0.05</f>
        <v/>
      </c>
      <c r="D9" s="11">
        <f>D7*0.05</f>
        <v/>
      </c>
      <c r="E9" s="11">
        <f>E7*0.05</f>
        <v/>
      </c>
      <c r="F9" s="11">
        <f>SUM(B9:E9)</f>
        <v/>
      </c>
    </row>
    <row r="10">
      <c r="A10" s="3" t="inlineStr">
        <is>
          <t>Total COGS</t>
        </is>
      </c>
      <c r="B10" s="11">
        <f>B8+B9</f>
        <v/>
      </c>
      <c r="C10" s="11">
        <f>C8+C9</f>
        <v/>
      </c>
      <c r="D10" s="11">
        <f>D8+D9</f>
        <v/>
      </c>
      <c r="E10" s="11">
        <f>E8+E9</f>
        <v/>
      </c>
      <c r="F10" s="11">
        <f>SUM(B10:E10)</f>
        <v/>
      </c>
    </row>
    <row r="11">
      <c r="A11" s="3" t="inlineStr">
        <is>
          <t>Gross Profit</t>
        </is>
      </c>
      <c r="B11" s="11">
        <f>B7-B10</f>
        <v/>
      </c>
      <c r="C11" s="11">
        <f>C7-C10</f>
        <v/>
      </c>
      <c r="D11" s="11">
        <f>D7-D10</f>
        <v/>
      </c>
      <c r="E11" s="11">
        <f>E7-E10</f>
        <v/>
      </c>
      <c r="F11" s="11">
        <f>SUM(B11:E11)</f>
        <v/>
      </c>
    </row>
    <row r="12">
      <c r="A12" s="3" t="inlineStr">
        <is>
          <t>Gross Margin %</t>
        </is>
      </c>
      <c r="B12" s="17">
        <f>B11/B7</f>
        <v/>
      </c>
      <c r="C12" s="17">
        <f>C11/C7</f>
        <v/>
      </c>
      <c r="D12" s="17">
        <f>D11/D7</f>
        <v/>
      </c>
      <c r="E12" s="17">
        <f>E11/E7</f>
        <v/>
      </c>
      <c r="F12" s="17">
        <f>F11/F7</f>
        <v/>
      </c>
    </row>
    <row r="13"/>
    <row r="14">
      <c r="A14" s="2" t="inlineStr">
        <is>
          <t>Unit Economics Analysis</t>
        </is>
      </c>
    </row>
    <row r="15">
      <c r="A15" s="8" t="inlineStr">
        <is>
          <t>Metric</t>
        </is>
      </c>
      <c r="B15" s="8" t="inlineStr">
        <is>
          <t>Small Projects</t>
        </is>
      </c>
      <c r="C15" s="8" t="inlineStr">
        <is>
          <t>Medium Projects</t>
        </is>
      </c>
      <c r="D15" s="8" t="inlineStr">
        <is>
          <t>Enterprise Projects</t>
        </is>
      </c>
      <c r="E15" s="8" t="inlineStr">
        <is>
          <t>Overall</t>
        </is>
      </c>
    </row>
    <row r="16">
      <c r="A16" s="3" t="inlineStr">
        <is>
          <t>Average Revenue</t>
        </is>
      </c>
      <c r="B16" s="11">
        <f>'Inputs &amp; Assumptions'!I14</f>
        <v/>
      </c>
      <c r="C16" s="11">
        <f>'Inputs &amp; Assumptions'!I15</f>
        <v/>
      </c>
      <c r="D16" s="11">
        <f>'Inputs &amp; Assumptions'!I16</f>
        <v/>
      </c>
      <c r="E16" s="11">
        <f>F7/SUM('Project Planning'!F7:F9)</f>
        <v/>
      </c>
    </row>
    <row r="17">
      <c r="A17" s="3" t="inlineStr">
        <is>
          <t>Average Direct Cost</t>
        </is>
      </c>
      <c r="B17" s="11">
        <f>B16*0.45</f>
        <v/>
      </c>
      <c r="C17" s="11">
        <f>C16*0.48</f>
        <v/>
      </c>
      <c r="D17" s="11">
        <f>D16*0.48</f>
        <v/>
      </c>
      <c r="E17" s="11">
        <f>F10/SUM('Project Planning'!F7:F9)</f>
        <v/>
      </c>
    </row>
    <row r="18">
      <c r="A18" s="3" t="inlineStr">
        <is>
          <t>Average Gross Profit</t>
        </is>
      </c>
      <c r="B18" s="11">
        <f>B16-B17</f>
        <v/>
      </c>
      <c r="C18" s="11">
        <f>C16-C17</f>
        <v/>
      </c>
      <c r="D18" s="11">
        <f>D16-D17</f>
        <v/>
      </c>
      <c r="E18" s="11">
        <f>E16-E17</f>
        <v/>
      </c>
    </row>
    <row r="19">
      <c r="A19" s="3" t="inlineStr">
        <is>
          <t>Gross Margin %</t>
        </is>
      </c>
      <c r="B19" s="17">
        <f>B18/B16</f>
        <v/>
      </c>
      <c r="C19" s="17">
        <f>C18/C16</f>
        <v/>
      </c>
      <c r="D19" s="17">
        <f>D18/D16</f>
        <v/>
      </c>
      <c r="E19" s="17">
        <f>E18/E16</f>
        <v/>
      </c>
    </row>
    <row r="20">
      <c r="A20" s="3" t="inlineStr">
        <is>
          <t>Average Duration (weeks)</t>
        </is>
      </c>
      <c r="B20" s="3">
        <f>'Inputs &amp; Assumptions'!B14</f>
        <v/>
      </c>
      <c r="C20" s="3">
        <f>'Inputs &amp; Assumptions'!B15</f>
        <v/>
      </c>
      <c r="D20" s="3">
        <f>'Inputs &amp; Assumptions'!B16</f>
        <v/>
      </c>
      <c r="E20" s="3">
        <f>SUMPRODUCT(B20:D20,'Project Planning'!F7:F9)/SUM('Project Planning'!F7:F9)</f>
        <v/>
      </c>
    </row>
    <row r="21">
      <c r="A21" s="3" t="inlineStr">
        <is>
          <t>Revenue per Week</t>
        </is>
      </c>
      <c r="B21" s="11">
        <f>B16/B20</f>
        <v/>
      </c>
      <c r="C21" s="11">
        <f>C16/C20</f>
        <v/>
      </c>
      <c r="D21" s="11">
        <f>D16/D20</f>
        <v/>
      </c>
      <c r="E21" s="11">
        <f>E16/E20</f>
        <v/>
      </c>
    </row>
    <row r="22"/>
    <row r="23">
      <c r="A23" s="2" t="inlineStr">
        <is>
          <t>Margin Optimization Initiatives</t>
        </is>
      </c>
    </row>
    <row r="24">
      <c r="A24" s="8" t="inlineStr">
        <is>
          <t>Initiative</t>
        </is>
      </c>
      <c r="B24" s="8" t="inlineStr">
        <is>
          <t>Description</t>
        </is>
      </c>
      <c r="C24" s="8" t="inlineStr">
        <is>
          <t>Expected Impact</t>
        </is>
      </c>
    </row>
    <row r="25">
      <c r="A25" s="3" t="inlineStr">
        <is>
          <t>Standardization of Implementation Processes</t>
        </is>
      </c>
      <c r="B25" s="3" t="inlineStr">
        <is>
          <t>Develop reusable components and templates for common implementation scenarios</t>
        </is>
      </c>
      <c r="C25" s="3" t="inlineStr">
        <is>
          <t>10% reduction in labor hours for Small and Medium projects</t>
        </is>
      </c>
    </row>
    <row r="26">
      <c r="A26" s="3" t="inlineStr">
        <is>
          <t>Consultant Utilization Improvement</t>
        </is>
      </c>
      <c r="B26" s="3" t="inlineStr">
        <is>
          <t>Increase utilization rates by 5% across all consultant levels</t>
        </is>
      </c>
      <c r="C26" s="3" t="inlineStr">
        <is>
          <t>$435,000 additional revenue with minimal cost increase</t>
        </is>
      </c>
    </row>
    <row r="27">
      <c r="A27" s="3" t="inlineStr">
        <is>
          <t>Project Mix Optimization</t>
        </is>
      </c>
      <c r="B27" s="3" t="inlineStr">
        <is>
          <t>Increase proportion of Small and Medium projects, which have higher margins</t>
        </is>
      </c>
      <c r="C27" s="3" t="inlineStr">
        <is>
          <t>1.5% improvement in overall gross margin</t>
        </is>
      </c>
    </row>
    <row r="28">
      <c r="A28" s="3" t="inlineStr">
        <is>
          <t>Pricing Strategy Refinement</t>
        </is>
      </c>
      <c r="B28" s="3" t="inlineStr">
        <is>
          <t>Implement value-based pricing for specialized industry solutions</t>
        </is>
      </c>
      <c r="C28" s="3" t="inlineStr">
        <is>
          <t>7% increase in average revenue per project</t>
        </is>
      </c>
    </row>
  </sheetData>
  <pageMargins left="0.75" right="0.75" top="1" bottom="1" header="0.5" footer="0.5"/>
  <drawing xmlns:r="http://schemas.openxmlformats.org/officeDocument/2006/relationships" r:id="rId1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D29"/>
  <sheetViews>
    <sheetView workbookViewId="0">
      <selection activeCell="A1" sqref="A1"/>
    </sheetView>
  </sheetViews>
  <sheetFormatPr baseColWidth="8" defaultRowHeight="15"/>
  <cols>
    <col width="30" customWidth="1" min="1" max="1"/>
    <col width="30" customWidth="1" min="2" max="2"/>
    <col width="25" customWidth="1" min="3" max="3"/>
    <col width="25" customWidth="1" min="4" max="4"/>
  </cols>
  <sheetData>
    <row r="1">
      <c r="A1" s="1" t="inlineStr">
        <is>
          <t>Scenario Planning</t>
        </is>
      </c>
    </row>
    <row r="2"/>
    <row r="3">
      <c r="A3" s="3" t="inlineStr">
        <is>
          <t>This sheet allows you to compare different business scenarios and perform sensitivity analysis.</t>
        </is>
      </c>
    </row>
    <row r="4"/>
    <row r="5">
      <c r="A5" s="2" t="inlineStr">
        <is>
          <t>Scenario Comparison</t>
        </is>
      </c>
    </row>
    <row r="6">
      <c r="A6" s="8" t="inlineStr">
        <is>
          <t>Metric</t>
        </is>
      </c>
      <c r="B6" s="8" t="inlineStr">
        <is>
          <t>Base Case</t>
        </is>
      </c>
      <c r="C6" s="8" t="inlineStr">
        <is>
          <t>Upside</t>
        </is>
      </c>
      <c r="D6" s="8" t="inlineStr">
        <is>
          <t>Downside</t>
        </is>
      </c>
    </row>
    <row r="7">
      <c r="A7" s="3" t="inlineStr">
        <is>
          <t>Annual Revenue Growth</t>
        </is>
      </c>
      <c r="B7" s="17">
        <f>'Inputs &amp; Assumptions'!B43</f>
        <v/>
      </c>
      <c r="C7" s="17">
        <f>'Inputs &amp; Assumptions'!C43</f>
        <v/>
      </c>
      <c r="D7" s="17">
        <f>'Inputs &amp; Assumptions'!D43</f>
        <v/>
      </c>
    </row>
    <row r="8">
      <c r="A8" s="3" t="inlineStr">
        <is>
          <t>Annual Attrition Rate</t>
        </is>
      </c>
      <c r="B8" s="17">
        <f>'Inputs &amp; Assumptions'!B44</f>
        <v/>
      </c>
      <c r="C8" s="17">
        <f>'Inputs &amp; Assumptions'!C44</f>
        <v/>
      </c>
      <c r="D8" s="17">
        <f>'Inputs &amp; Assumptions'!D44</f>
        <v/>
      </c>
    </row>
    <row r="9">
      <c r="A9" s="3" t="inlineStr">
        <is>
          <t>Average Utilization Rate</t>
        </is>
      </c>
      <c r="B9" s="17">
        <f>'Inputs &amp; Assumptions'!B45</f>
        <v/>
      </c>
      <c r="C9" s="17">
        <f>'Inputs &amp; Assumptions'!C45</f>
        <v/>
      </c>
      <c r="D9" s="17">
        <f>'Inputs &amp; Assumptions'!D45</f>
        <v/>
      </c>
    </row>
    <row r="10">
      <c r="A10" s="3" t="inlineStr">
        <is>
          <t>Gross Margin Target</t>
        </is>
      </c>
      <c r="B10" s="17">
        <f>'Inputs &amp; Assumptions'!B46</f>
        <v/>
      </c>
      <c r="C10" s="17">
        <f>'Inputs &amp; Assumptions'!C46</f>
        <v/>
      </c>
      <c r="D10" s="17">
        <f>'Inputs &amp; Assumptions'!D46</f>
        <v/>
      </c>
    </row>
    <row r="11">
      <c r="A11" s="3" t="inlineStr">
        <is>
          <t>Year-End Headcount</t>
        </is>
      </c>
      <c r="B11" s="3">
        <f>'Headcount Planning'!E39</f>
        <v/>
      </c>
      <c r="C11" s="3">
        <f>B11*1.2</f>
        <v/>
      </c>
      <c r="D11" s="3">
        <f>B11*0.9</f>
        <v/>
      </c>
    </row>
    <row r="12">
      <c r="A12" s="3" t="inlineStr">
        <is>
          <t>Annual Revenue</t>
        </is>
      </c>
      <c r="B12" s="11">
        <f>'Margin Analysis'!F7</f>
        <v/>
      </c>
      <c r="C12" s="11">
        <f>B12*1.45/1.3</f>
        <v/>
      </c>
      <c r="D12" s="11">
        <f>B12*1.15/1.3</f>
        <v/>
      </c>
    </row>
    <row r="13">
      <c r="A13" s="3" t="inlineStr">
        <is>
          <t>Annual Direct Labor Cost</t>
        </is>
      </c>
      <c r="B13" s="11">
        <f>'Margin Analysis'!F8</f>
        <v/>
      </c>
      <c r="C13" s="11">
        <f>B13*1.15</f>
        <v/>
      </c>
      <c r="D13" s="11">
        <f>B13*0.95</f>
        <v/>
      </c>
    </row>
    <row r="14">
      <c r="A14" s="3" t="inlineStr">
        <is>
          <t>Annual Gross Profit</t>
        </is>
      </c>
      <c r="B14" s="11">
        <f>'Margin Analysis'!F11</f>
        <v/>
      </c>
      <c r="C14" s="11">
        <f>C12-C13</f>
        <v/>
      </c>
      <c r="D14" s="11">
        <f>D12-D13</f>
        <v/>
      </c>
    </row>
    <row r="15">
      <c r="A15" s="3" t="inlineStr">
        <is>
          <t>Actual Gross Margin %</t>
        </is>
      </c>
      <c r="B15" s="17">
        <f>'Margin Analysis'!F12</f>
        <v/>
      </c>
      <c r="C15" s="17">
        <f>C14/C12</f>
        <v/>
      </c>
      <c r="D15" s="17">
        <f>D14/D12</f>
        <v/>
      </c>
    </row>
    <row r="16">
      <c r="A16" s="3" t="inlineStr">
        <is>
          <t>Revenue per Consultant</t>
        </is>
      </c>
      <c r="B16" s="11">
        <f>'Revenue Forecast'!F14</f>
        <v/>
      </c>
      <c r="C16" s="11">
        <f>C12/C11</f>
        <v/>
      </c>
      <c r="D16" s="11">
        <f>D12/D11</f>
        <v/>
      </c>
    </row>
    <row r="17"/>
    <row r="18">
      <c r="A18" s="2" t="inlineStr">
        <is>
          <t>Sensitivity Analysis</t>
        </is>
      </c>
    </row>
    <row r="19">
      <c r="A19" s="8" t="inlineStr">
        <is>
          <t>Variable</t>
        </is>
      </c>
      <c r="B19" s="8" t="inlineStr">
        <is>
          <t>Change</t>
        </is>
      </c>
      <c r="C19" s="8" t="inlineStr">
        <is>
          <t>Impact on Annual Gross Profit</t>
        </is>
      </c>
    </row>
    <row r="20">
      <c r="A20" s="3" t="inlineStr">
        <is>
          <t>Utilization Rate</t>
        </is>
      </c>
      <c r="B20" s="3" t="inlineStr">
        <is>
          <t>+/- 5%</t>
        </is>
      </c>
      <c r="C20" s="11" t="inlineStr">
        <is>
          <t>+/- $435,000</t>
        </is>
      </c>
    </row>
    <row r="21">
      <c r="A21" s="3" t="inlineStr">
        <is>
          <t>Attrition Rate</t>
        </is>
      </c>
      <c r="B21" s="3" t="inlineStr">
        <is>
          <t>+/- 5%</t>
        </is>
      </c>
      <c r="C21" s="11" t="inlineStr">
        <is>
          <t>-/+ $183,779</t>
        </is>
      </c>
    </row>
    <row r="22">
      <c r="A22" s="3" t="inlineStr">
        <is>
          <t>Average Bill Rate</t>
        </is>
      </c>
      <c r="B22" s="3" t="inlineStr">
        <is>
          <t>+/- $10/hour</t>
        </is>
      </c>
      <c r="C22" s="11" t="inlineStr">
        <is>
          <t>+/- $537,080</t>
        </is>
      </c>
    </row>
    <row r="23">
      <c r="A23" s="3" t="inlineStr">
        <is>
          <t>Project Mix (10% shift from Enterprise to Small)</t>
        </is>
      </c>
      <c r="B23" s="3" t="inlineStr">
        <is>
          <t>N/A</t>
        </is>
      </c>
      <c r="C23" s="3" t="inlineStr">
        <is>
          <t>+$91,788</t>
        </is>
      </c>
    </row>
    <row r="24"/>
    <row r="25">
      <c r="A25" s="2" t="inlineStr">
        <is>
          <t>Scenario Implications</t>
        </is>
      </c>
    </row>
    <row r="26">
      <c r="A26" s="8" t="inlineStr">
        <is>
          <t>Scenario</t>
        </is>
      </c>
      <c r="B26" s="8" t="inlineStr">
        <is>
          <t>Implications</t>
        </is>
      </c>
    </row>
    <row r="27">
      <c r="A27" s="3" t="inlineStr">
        <is>
          <t>Base Case</t>
        </is>
      </c>
      <c r="B27" s="3" t="inlineStr">
        <is>
          <t>30% annual revenue growth, 15% annual attrition rate, 76% average utilization rate, 52.8% gross margin</t>
        </is>
      </c>
    </row>
    <row r="28">
      <c r="A28" s="3" t="inlineStr">
        <is>
          <t>Upside</t>
        </is>
      </c>
      <c r="B28" s="3" t="inlineStr">
        <is>
          <t>45% annual revenue growth, 12% annual attrition rate, 80% average utilization rate, 55% gross margin
Implications: Accelerated hiring (8 additional headcount), potential quality risks, higher cash requirements</t>
        </is>
      </c>
    </row>
    <row r="29">
      <c r="A29" s="3" t="inlineStr">
        <is>
          <t>Downside</t>
        </is>
      </c>
      <c r="B29" s="3" t="inlineStr">
        <is>
          <t>15% annual revenue growth, 20% annual attrition rate, 70% average utilization rate, 48% gross margin
Implications: Hiring freeze in Q3-Q4, focus on efficiency initiatives, potential restructuring</t>
        </is>
      </c>
    </row>
  </sheetData>
  <pageMargins left="0.75" right="0.75" top="1" bottom="1" header="0.5" footer="0.5"/>
  <drawing xmlns:r="http://schemas.openxmlformats.org/officeDocument/2006/relationships" r:id="rId1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F13"/>
  <sheetViews>
    <sheetView workbookViewId="0">
      <selection activeCell="A1" sqref="A1"/>
    </sheetView>
  </sheetViews>
  <sheetFormatPr baseColWidth="8" defaultRowHeight="15"/>
  <cols>
    <col width="25" customWidth="1" min="1" max="1"/>
    <col width="18" customWidth="1" min="2" max="2"/>
    <col width="18" customWidth="1" min="3" max="3"/>
    <col width="18" customWidth="1" min="4" max="4"/>
    <col width="18" customWidth="1" min="5" max="5"/>
    <col width="18" customWidth="1" min="6" max="6"/>
  </cols>
  <sheetData>
    <row r="1">
      <c r="A1" s="1" t="inlineStr">
        <is>
          <t>Dashboard</t>
        </is>
      </c>
    </row>
    <row r="2"/>
    <row r="3">
      <c r="A3" s="3" t="inlineStr">
        <is>
          <t>This dashboard provides an overview of key metrics and visualizations.</t>
        </is>
      </c>
    </row>
    <row r="4"/>
    <row r="5">
      <c r="A5" s="2" t="inlineStr">
        <is>
          <t>Key Metrics</t>
        </is>
      </c>
    </row>
    <row r="6">
      <c r="A6" s="8" t="inlineStr">
        <is>
          <t>Metric</t>
        </is>
      </c>
      <c r="B6" s="8" t="inlineStr">
        <is>
          <t>Q1</t>
        </is>
      </c>
      <c r="C6" s="8" t="inlineStr">
        <is>
          <t>Q2</t>
        </is>
      </c>
      <c r="D6" s="8" t="inlineStr">
        <is>
          <t>Q3</t>
        </is>
      </c>
      <c r="E6" s="8" t="inlineStr">
        <is>
          <t>Q4</t>
        </is>
      </c>
      <c r="F6" s="8" t="inlineStr">
        <is>
          <t>Annual</t>
        </is>
      </c>
    </row>
    <row r="7">
      <c r="A7" s="3" t="inlineStr">
        <is>
          <t>Ending Headcount</t>
        </is>
      </c>
      <c r="B7" s="3">
        <f>'Headcount Planning'!B39</f>
        <v/>
      </c>
      <c r="C7" s="3">
        <f>'Headcount Planning'!C39</f>
        <v/>
      </c>
      <c r="D7" s="3">
        <f>'Headcount Planning'!D39</f>
        <v/>
      </c>
      <c r="E7" s="3">
        <f>'Headcount Planning'!E39</f>
        <v/>
      </c>
      <c r="F7" s="3">
        <f>'Headcount Planning'!E39</f>
        <v/>
      </c>
    </row>
    <row r="8">
      <c r="A8" s="3" t="inlineStr">
        <is>
          <t>Revenue</t>
        </is>
      </c>
      <c r="B8" s="11">
        <f>'Revenue Forecast'!B10</f>
        <v/>
      </c>
      <c r="C8" s="11">
        <f>'Revenue Forecast'!C10</f>
        <v/>
      </c>
      <c r="D8" s="11">
        <f>'Revenue Forecast'!D10</f>
        <v/>
      </c>
      <c r="E8" s="11">
        <f>'Revenue Forecast'!E10</f>
        <v/>
      </c>
      <c r="F8" s="11">
        <f>'Revenue Forecast'!F10</f>
        <v/>
      </c>
    </row>
    <row r="9">
      <c r="A9" s="3" t="inlineStr">
        <is>
          <t>Direct Labor Cost</t>
        </is>
      </c>
      <c r="B9" s="11">
        <f>'Labor Cost Forecast'!B12</f>
        <v/>
      </c>
      <c r="C9" s="11">
        <f>'Labor Cost Forecast'!C12</f>
        <v/>
      </c>
      <c r="D9" s="11">
        <f>'Labor Cost Forecast'!D12</f>
        <v/>
      </c>
      <c r="E9" s="11">
        <f>'Labor Cost Forecast'!E12</f>
        <v/>
      </c>
      <c r="F9" s="11">
        <f>'Labor Cost Forecast'!F12</f>
        <v/>
      </c>
    </row>
    <row r="10">
      <c r="A10" s="3" t="inlineStr">
        <is>
          <t>Gross Profit</t>
        </is>
      </c>
      <c r="B10" s="11">
        <f>'Margin Analysis'!B11</f>
        <v/>
      </c>
      <c r="C10" s="11">
        <f>'Margin Analysis'!C11</f>
        <v/>
      </c>
      <c r="D10" s="11">
        <f>'Margin Analysis'!D11</f>
        <v/>
      </c>
      <c r="E10" s="11">
        <f>'Margin Analysis'!E11</f>
        <v/>
      </c>
      <c r="F10" s="11">
        <f>'Margin Analysis'!F11</f>
        <v/>
      </c>
    </row>
    <row r="11">
      <c r="A11" s="3" t="inlineStr">
        <is>
          <t>Gross Margin %</t>
        </is>
      </c>
      <c r="B11" s="17">
        <f>'Margin Analysis'!B12</f>
        <v/>
      </c>
      <c r="C11" s="17">
        <f>'Margin Analysis'!C12</f>
        <v/>
      </c>
      <c r="D11" s="17">
        <f>'Margin Analysis'!D12</f>
        <v/>
      </c>
      <c r="E11" s="17">
        <f>'Margin Analysis'!E12</f>
        <v/>
      </c>
      <c r="F11" s="17">
        <f>'Margin Analysis'!F12</f>
        <v/>
      </c>
    </row>
    <row r="12">
      <c r="A12" s="3" t="inlineStr">
        <is>
          <t>Utilization Rate</t>
        </is>
      </c>
      <c r="B12" s="17">
        <f>'Capacity Planning'!B31</f>
        <v/>
      </c>
      <c r="C12" s="17">
        <f>'Capacity Planning'!C31</f>
        <v/>
      </c>
      <c r="D12" s="17">
        <f>'Capacity Planning'!D31</f>
        <v/>
      </c>
      <c r="E12" s="17">
        <f>'Capacity Planning'!E31</f>
        <v/>
      </c>
      <c r="F12" s="17">
        <f>'Capacity Planning'!F31</f>
        <v/>
      </c>
    </row>
    <row r="13">
      <c r="A13" s="3" t="inlineStr">
        <is>
          <t>Revenue per Consultant</t>
        </is>
      </c>
      <c r="B13" s="11">
        <f>B8/B7</f>
        <v/>
      </c>
      <c r="C13" s="11">
        <f>C8/C7</f>
        <v/>
      </c>
      <c r="D13" s="11">
        <f>D8/D7</f>
        <v/>
      </c>
      <c r="E13" s="11">
        <f>E8/E7</f>
        <v/>
      </c>
      <c r="F13" s="11">
        <f>F8/F7</f>
        <v/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2025-05-17T20:07:55Z</dcterms:created>
  <dcterms:modified xmlns:dcterms="http://purl.org/dc/terms/" xmlns:xsi="http://www.w3.org/2001/XMLSchema-instance" xsi:type="dcterms:W3CDTF">2025-05-17T20:07:55Z</dcterms:modified>
</cp:coreProperties>
</file>